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BA7EAD-4774-4D3E-9134-3D8386DDD11E}" xr6:coauthVersionLast="45" xr6:coauthVersionMax="45" xr10:uidLastSave="{00000000-0000-0000-0000-000000000000}"/>
  <bookViews>
    <workbookView xWindow="-120" yWindow="-120" windowWidth="29040" windowHeight="15840" tabRatio="722" activeTab="8" xr2:uid="{00000000-000D-0000-FFFF-FFFF00000000}"/>
  </bookViews>
  <sheets>
    <sheet name="Прил1" sheetId="6" r:id="rId1"/>
    <sheet name="прил2" sheetId="4" r:id="rId2"/>
    <sheet name="прил 3" sheetId="2" r:id="rId3"/>
    <sheet name="прил 4" sheetId="5" r:id="rId4"/>
    <sheet name="Прил 6" sheetId="12" state="hidden" r:id="rId5"/>
    <sheet name="Прил5" sheetId="8" r:id="rId6"/>
    <sheet name="Прил 6." sheetId="11" r:id="rId7"/>
    <sheet name="прил7." sheetId="14" r:id="rId8"/>
    <sheet name="Прил8." sheetId="9" r:id="rId9"/>
    <sheet name="Прил9." sheetId="13" r:id="rId10"/>
    <sheet name="прил.10" sheetId="15" r:id="rId11"/>
  </sheets>
  <definedNames>
    <definedName name="_xlnm._FilterDatabase" localSheetId="3" hidden="1">'прил 4'!$A$6:$H$120</definedName>
    <definedName name="_xlnm.Print_Area" localSheetId="2">'прил 3'!$A$1:$M$36</definedName>
    <definedName name="_xlnm.Print_Area" localSheetId="3">'прил 4'!$A$1:$H$120</definedName>
    <definedName name="_xlnm.Print_Area" localSheetId="6">'Прил 6.'!$A$1:$D$35</definedName>
    <definedName name="_xlnm.Print_Area" localSheetId="0">Прил1!$A$1:$F$16</definedName>
    <definedName name="_xlnm.Print_Area" localSheetId="8">Прил8.!$A$1:$G$38</definedName>
  </definedNames>
  <calcPr calcId="18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5" l="1"/>
  <c r="G45" i="5"/>
  <c r="G43" i="5"/>
  <c r="G95" i="5"/>
  <c r="G77" i="5"/>
  <c r="G20" i="5"/>
  <c r="D25" i="4"/>
  <c r="E17" i="9"/>
  <c r="G38" i="9"/>
  <c r="F17" i="9"/>
  <c r="G44" i="5"/>
  <c r="D34" i="9"/>
  <c r="I10" i="13"/>
  <c r="I12" i="13"/>
  <c r="I14" i="13"/>
  <c r="H14" i="13"/>
  <c r="H12" i="13"/>
  <c r="I11" i="13"/>
  <c r="H11" i="13"/>
  <c r="B11" i="13"/>
  <c r="D13" i="8"/>
  <c r="D12" i="8"/>
  <c r="G54" i="5"/>
  <c r="G53" i="5"/>
  <c r="D11" i="8"/>
  <c r="D10" i="8"/>
  <c r="D19" i="8"/>
  <c r="D18" i="8"/>
  <c r="D20" i="8"/>
  <c r="C20" i="8"/>
  <c r="C19" i="8"/>
  <c r="G75" i="5"/>
  <c r="G74" i="5"/>
  <c r="G79" i="5"/>
  <c r="G73" i="5"/>
  <c r="F73" i="5"/>
  <c r="F74" i="5"/>
  <c r="A13" i="8"/>
  <c r="A18" i="8"/>
  <c r="A11" i="8"/>
  <c r="C13" i="8"/>
  <c r="B13" i="8"/>
  <c r="B12" i="8"/>
  <c r="A12" i="8"/>
  <c r="F96" i="5"/>
  <c r="F75" i="5"/>
  <c r="F79" i="5"/>
  <c r="G63" i="5"/>
  <c r="G57" i="5"/>
  <c r="F36" i="5"/>
  <c r="F37" i="5"/>
  <c r="F63" i="5"/>
  <c r="F54" i="5"/>
  <c r="F43" i="5"/>
  <c r="F46" i="5"/>
  <c r="F44" i="5"/>
  <c r="F20" i="5"/>
  <c r="H10" i="13"/>
  <c r="B10" i="13"/>
  <c r="F10" i="5"/>
  <c r="F11" i="5"/>
  <c r="C43" i="4"/>
  <c r="C25" i="4"/>
  <c r="E36" i="4"/>
  <c r="F71" i="5"/>
  <c r="F69" i="5"/>
  <c r="F67" i="5"/>
  <c r="F65" i="5"/>
  <c r="F64" i="5"/>
  <c r="C9" i="8"/>
  <c r="G71" i="5"/>
  <c r="G69" i="5"/>
  <c r="G67" i="5"/>
  <c r="G65" i="5"/>
  <c r="G64" i="5"/>
  <c r="D9" i="8"/>
  <c r="E9" i="8"/>
  <c r="E8" i="8"/>
  <c r="D17" i="9"/>
  <c r="F45" i="5"/>
  <c r="F15" i="5"/>
  <c r="C35" i="4"/>
  <c r="F51" i="5"/>
  <c r="F50" i="5"/>
  <c r="F49" i="5"/>
  <c r="C17" i="2"/>
  <c r="F41" i="5"/>
  <c r="F40" i="5"/>
  <c r="F39" i="5"/>
  <c r="C15" i="2"/>
  <c r="F24" i="5"/>
  <c r="D43" i="4"/>
  <c r="E45" i="4"/>
  <c r="D35" i="4"/>
  <c r="D55" i="4"/>
  <c r="E27" i="9"/>
  <c r="E36" i="9"/>
  <c r="D27" i="9"/>
  <c r="F27" i="9"/>
  <c r="C27" i="9"/>
  <c r="C36" i="9"/>
  <c r="C34" i="9"/>
  <c r="B18" i="8"/>
  <c r="B17" i="8"/>
  <c r="B14" i="8"/>
  <c r="A17" i="8"/>
  <c r="A14" i="8"/>
  <c r="B11" i="8"/>
  <c r="B10" i="8"/>
  <c r="A10" i="8"/>
  <c r="B9" i="8"/>
  <c r="A9" i="8"/>
  <c r="A8" i="8"/>
  <c r="C26" i="2"/>
  <c r="D26" i="2"/>
  <c r="G11" i="5"/>
  <c r="G10" i="5"/>
  <c r="G24" i="5"/>
  <c r="G23" i="5"/>
  <c r="G22" i="5"/>
  <c r="D10" i="2"/>
  <c r="G31" i="5"/>
  <c r="F31" i="5"/>
  <c r="G41" i="5"/>
  <c r="G40" i="5"/>
  <c r="G39" i="5"/>
  <c r="D15" i="2"/>
  <c r="G51" i="5"/>
  <c r="D20" i="2"/>
  <c r="G90" i="5"/>
  <c r="G82" i="5"/>
  <c r="G94" i="5"/>
  <c r="G96" i="5"/>
  <c r="G98" i="5"/>
  <c r="H97" i="5"/>
  <c r="H95" i="5"/>
  <c r="H91" i="5"/>
  <c r="H89" i="5"/>
  <c r="H88" i="5"/>
  <c r="H87" i="5"/>
  <c r="H86" i="5"/>
  <c r="H85" i="5"/>
  <c r="H84" i="5"/>
  <c r="H83" i="5"/>
  <c r="H80" i="5"/>
  <c r="H76" i="5"/>
  <c r="H70" i="5"/>
  <c r="H60" i="5"/>
  <c r="H59" i="5"/>
  <c r="H57" i="5"/>
  <c r="H52" i="5"/>
  <c r="H48" i="5"/>
  <c r="H38" i="5"/>
  <c r="H29" i="5"/>
  <c r="H28" i="5"/>
  <c r="H25" i="5"/>
  <c r="H19" i="5"/>
  <c r="H18" i="5"/>
  <c r="H17" i="5"/>
  <c r="H16" i="5"/>
  <c r="H12" i="5"/>
  <c r="H99" i="5"/>
  <c r="H103" i="5"/>
  <c r="G102" i="5"/>
  <c r="G101" i="5"/>
  <c r="G100" i="5"/>
  <c r="D17" i="8"/>
  <c r="D14" i="8"/>
  <c r="G105" i="5"/>
  <c r="G104" i="5"/>
  <c r="G109" i="5"/>
  <c r="G108" i="5"/>
  <c r="G113" i="5"/>
  <c r="F113" i="5"/>
  <c r="H113" i="5"/>
  <c r="G117" i="5"/>
  <c r="G116" i="5"/>
  <c r="H75" i="5"/>
  <c r="F77" i="5"/>
  <c r="C23" i="2"/>
  <c r="F90" i="5"/>
  <c r="F82" i="5"/>
  <c r="F81" i="5"/>
  <c r="F94" i="5"/>
  <c r="H94" i="5"/>
  <c r="H96" i="5"/>
  <c r="F98" i="5"/>
  <c r="F102" i="5"/>
  <c r="F101" i="5"/>
  <c r="F105" i="5"/>
  <c r="F104" i="5"/>
  <c r="F109" i="5"/>
  <c r="F108" i="5"/>
  <c r="F112" i="5"/>
  <c r="F117" i="5"/>
  <c r="F116" i="5"/>
  <c r="F115" i="5"/>
  <c r="C33" i="2"/>
  <c r="C32" i="2"/>
  <c r="F53" i="5"/>
  <c r="F35" i="5"/>
  <c r="C13" i="2"/>
  <c r="C12" i="2"/>
  <c r="F9" i="5"/>
  <c r="C8" i="2"/>
  <c r="F14" i="5"/>
  <c r="F13" i="5"/>
  <c r="C9" i="2"/>
  <c r="C55" i="4"/>
  <c r="J11" i="13"/>
  <c r="J12" i="13"/>
  <c r="F28" i="9"/>
  <c r="F29" i="9"/>
  <c r="F30" i="9"/>
  <c r="F32" i="9"/>
  <c r="F15" i="9"/>
  <c r="C17" i="9"/>
  <c r="F12" i="9"/>
  <c r="F14" i="9"/>
  <c r="F13" i="9"/>
  <c r="E56" i="4"/>
  <c r="E13" i="4"/>
  <c r="G3" i="9"/>
  <c r="G2" i="9"/>
  <c r="D3" i="11"/>
  <c r="D2" i="11"/>
  <c r="H110" i="5"/>
  <c r="J3" i="15"/>
  <c r="J2" i="15"/>
  <c r="D15" i="8"/>
  <c r="G15" i="5"/>
  <c r="H114" i="5"/>
  <c r="H118" i="5"/>
  <c r="D19" i="4"/>
  <c r="C19" i="4"/>
  <c r="D47" i="4"/>
  <c r="E54" i="4"/>
  <c r="E49" i="4"/>
  <c r="E48" i="4"/>
  <c r="E44" i="4"/>
  <c r="E46" i="4"/>
  <c r="E41" i="4"/>
  <c r="E34" i="4"/>
  <c r="E31" i="4"/>
  <c r="E26" i="4"/>
  <c r="E18" i="4"/>
  <c r="E24" i="4"/>
  <c r="E9" i="4"/>
  <c r="E11" i="4"/>
  <c r="E15" i="4"/>
  <c r="E16" i="4"/>
  <c r="E3" i="14"/>
  <c r="E2" i="14"/>
  <c r="E3" i="8"/>
  <c r="C47" i="4"/>
  <c r="D28" i="4"/>
  <c r="E28" i="4"/>
  <c r="C28" i="4"/>
  <c r="D27" i="4"/>
  <c r="C27" i="4"/>
  <c r="F119" i="5"/>
  <c r="D12" i="4"/>
  <c r="E12" i="4"/>
  <c r="C12" i="4"/>
  <c r="D33" i="4"/>
  <c r="E33" i="4"/>
  <c r="C33" i="4"/>
  <c r="C32" i="4"/>
  <c r="A119" i="5"/>
  <c r="G56" i="5"/>
  <c r="G55" i="5"/>
  <c r="H58" i="5"/>
  <c r="C19" i="2"/>
  <c r="H47" i="5"/>
  <c r="D39" i="4"/>
  <c r="C39" i="4"/>
  <c r="E3" i="4"/>
  <c r="D16" i="8"/>
  <c r="E16" i="8"/>
  <c r="C16" i="8"/>
  <c r="F3" i="13"/>
  <c r="B2" i="13"/>
  <c r="H72" i="5"/>
  <c r="C15" i="8"/>
  <c r="A15" i="8"/>
  <c r="D30" i="4"/>
  <c r="C30" i="4"/>
  <c r="D23" i="4"/>
  <c r="E23" i="4"/>
  <c r="C23" i="4"/>
  <c r="C22" i="4"/>
  <c r="H68" i="5"/>
  <c r="G37" i="5"/>
  <c r="G36" i="5"/>
  <c r="E25" i="4"/>
  <c r="D53" i="4"/>
  <c r="C53" i="4"/>
  <c r="H21" i="5"/>
  <c r="D8" i="4"/>
  <c r="C8" i="4"/>
  <c r="E8" i="4"/>
  <c r="C3" i="12"/>
  <c r="C2" i="12"/>
  <c r="E2" i="8"/>
  <c r="H2" i="5"/>
  <c r="E2" i="2"/>
  <c r="E2" i="4"/>
  <c r="D10" i="4"/>
  <c r="C10" i="4"/>
  <c r="H3" i="5"/>
  <c r="E3" i="2"/>
  <c r="D17" i="4"/>
  <c r="E17" i="4"/>
  <c r="C17" i="4"/>
  <c r="D14" i="4"/>
  <c r="C14" i="4"/>
  <c r="G119" i="5"/>
  <c r="H61" i="5"/>
  <c r="H119" i="5"/>
  <c r="E27" i="4"/>
  <c r="E47" i="4"/>
  <c r="H78" i="5"/>
  <c r="H62" i="5"/>
  <c r="D32" i="4"/>
  <c r="E32" i="4"/>
  <c r="D22" i="4"/>
  <c r="F34" i="5"/>
  <c r="F27" i="5"/>
  <c r="G34" i="5"/>
  <c r="G27" i="5"/>
  <c r="G26" i="5"/>
  <c r="H33" i="5"/>
  <c r="G112" i="5"/>
  <c r="G111" i="5"/>
  <c r="D31" i="2"/>
  <c r="D30" i="2"/>
  <c r="H102" i="5"/>
  <c r="D36" i="9"/>
  <c r="F36" i="9"/>
  <c r="C16" i="2"/>
  <c r="H63" i="5"/>
  <c r="H46" i="5"/>
  <c r="H45" i="5"/>
  <c r="D38" i="4"/>
  <c r="D37" i="4"/>
  <c r="D13" i="6"/>
  <c r="E55" i="4"/>
  <c r="E53" i="4"/>
  <c r="E43" i="4"/>
  <c r="C38" i="4"/>
  <c r="C37" i="4"/>
  <c r="E39" i="4"/>
  <c r="D29" i="4"/>
  <c r="D12" i="6"/>
  <c r="E30" i="4"/>
  <c r="E35" i="4"/>
  <c r="C29" i="4"/>
  <c r="E29" i="4"/>
  <c r="E22" i="4"/>
  <c r="E14" i="4"/>
  <c r="D7" i="4"/>
  <c r="E10" i="4"/>
  <c r="H31" i="5"/>
  <c r="H109" i="5"/>
  <c r="E15" i="8"/>
  <c r="H53" i="5"/>
  <c r="H117" i="5"/>
  <c r="H101" i="5"/>
  <c r="H65" i="5"/>
  <c r="H54" i="5"/>
  <c r="G93" i="5"/>
  <c r="H51" i="5"/>
  <c r="D16" i="2"/>
  <c r="E16" i="2"/>
  <c r="H79" i="5"/>
  <c r="F93" i="5"/>
  <c r="C14" i="2"/>
  <c r="H93" i="5"/>
  <c r="C21" i="2"/>
  <c r="H71" i="5"/>
  <c r="H24" i="5"/>
  <c r="C20" i="2"/>
  <c r="E20" i="2"/>
  <c r="H69" i="5"/>
  <c r="H15" i="5"/>
  <c r="H98" i="5"/>
  <c r="C11" i="8"/>
  <c r="H27" i="5"/>
  <c r="F26" i="5"/>
  <c r="C11" i="2"/>
  <c r="C8" i="8"/>
  <c r="H82" i="5"/>
  <c r="G81" i="5"/>
  <c r="F111" i="5"/>
  <c r="H112" i="5"/>
  <c r="C12" i="8"/>
  <c r="C24" i="2"/>
  <c r="H116" i="5"/>
  <c r="F107" i="5"/>
  <c r="C29" i="2"/>
  <c r="C28" i="2"/>
  <c r="H10" i="5"/>
  <c r="G9" i="5"/>
  <c r="G107" i="5"/>
  <c r="H108" i="5"/>
  <c r="H36" i="5"/>
  <c r="G35" i="5"/>
  <c r="D13" i="2"/>
  <c r="E13" i="2"/>
  <c r="D11" i="2"/>
  <c r="H67" i="5"/>
  <c r="F100" i="5"/>
  <c r="G115" i="5"/>
  <c r="G50" i="5"/>
  <c r="H37" i="5"/>
  <c r="F23" i="5"/>
  <c r="H77" i="5"/>
  <c r="H20" i="5"/>
  <c r="H90" i="5"/>
  <c r="H11" i="5"/>
  <c r="H34" i="5"/>
  <c r="G14" i="5"/>
  <c r="C18" i="8"/>
  <c r="D19" i="2"/>
  <c r="E19" i="2"/>
  <c r="H55" i="5"/>
  <c r="G92" i="5"/>
  <c r="H56" i="5"/>
  <c r="D57" i="4"/>
  <c r="D9" i="6"/>
  <c r="D11" i="6"/>
  <c r="E38" i="4"/>
  <c r="B13" i="6"/>
  <c r="F13" i="6"/>
  <c r="E37" i="4"/>
  <c r="C7" i="4"/>
  <c r="C57" i="4"/>
  <c r="B12" i="6"/>
  <c r="F12" i="6"/>
  <c r="D21" i="2"/>
  <c r="H74" i="5"/>
  <c r="H43" i="5"/>
  <c r="H44" i="5"/>
  <c r="C18" i="2"/>
  <c r="J10" i="13"/>
  <c r="C10" i="8"/>
  <c r="E10" i="8"/>
  <c r="E11" i="8"/>
  <c r="E19" i="8"/>
  <c r="D12" i="2"/>
  <c r="E12" i="2"/>
  <c r="H35" i="5"/>
  <c r="D23" i="2"/>
  <c r="E23" i="2"/>
  <c r="H73" i="5"/>
  <c r="D8" i="8"/>
  <c r="E11" i="2"/>
  <c r="H81" i="5"/>
  <c r="D24" i="2"/>
  <c r="H23" i="5"/>
  <c r="F22" i="5"/>
  <c r="C10" i="11"/>
  <c r="H26" i="5"/>
  <c r="D29" i="2"/>
  <c r="H107" i="5"/>
  <c r="H115" i="5"/>
  <c r="D33" i="2"/>
  <c r="H9" i="5"/>
  <c r="D8" i="2"/>
  <c r="C17" i="8"/>
  <c r="H100" i="5"/>
  <c r="F92" i="5"/>
  <c r="H92" i="5"/>
  <c r="G13" i="5"/>
  <c r="H14" i="5"/>
  <c r="G49" i="5"/>
  <c r="H50" i="5"/>
  <c r="J14" i="13"/>
  <c r="C31" i="2"/>
  <c r="H111" i="5"/>
  <c r="E18" i="8"/>
  <c r="D25" i="2"/>
  <c r="G8" i="5"/>
  <c r="G120" i="5"/>
  <c r="D10" i="14"/>
  <c r="E7" i="4"/>
  <c r="E57" i="4"/>
  <c r="B9" i="6"/>
  <c r="H64" i="5"/>
  <c r="G66" i="5"/>
  <c r="H66" i="5"/>
  <c r="C25" i="2"/>
  <c r="C22" i="2"/>
  <c r="C14" i="8"/>
  <c r="E17" i="8"/>
  <c r="E21" i="2"/>
  <c r="D18" i="2"/>
  <c r="E18" i="2"/>
  <c r="E8" i="2"/>
  <c r="D9" i="2"/>
  <c r="D7" i="2"/>
  <c r="D17" i="2"/>
  <c r="H49" i="5"/>
  <c r="E13" i="8"/>
  <c r="C10" i="2"/>
  <c r="H22" i="5"/>
  <c r="D32" i="2"/>
  <c r="E32" i="2"/>
  <c r="E33" i="2"/>
  <c r="E29" i="2"/>
  <c r="D28" i="2"/>
  <c r="E28" i="2"/>
  <c r="E31" i="2"/>
  <c r="C30" i="2"/>
  <c r="E30" i="2"/>
  <c r="F8" i="5"/>
  <c r="F120" i="5"/>
  <c r="E9" i="2"/>
  <c r="H13" i="5"/>
  <c r="E25" i="2"/>
  <c r="D22" i="2"/>
  <c r="B11" i="6"/>
  <c r="F11" i="6"/>
  <c r="C10" i="14"/>
  <c r="F9" i="6"/>
  <c r="H8" i="5"/>
  <c r="H120" i="5"/>
  <c r="E17" i="2"/>
  <c r="D14" i="2"/>
  <c r="E14" i="2"/>
  <c r="C7" i="2"/>
  <c r="C35" i="2"/>
  <c r="C34" i="2"/>
  <c r="B14" i="6"/>
  <c r="C11" i="14"/>
  <c r="E10" i="2"/>
  <c r="E12" i="8"/>
  <c r="E14" i="8"/>
  <c r="E22" i="2"/>
  <c r="E20" i="8"/>
  <c r="C9" i="14"/>
  <c r="C12" i="14"/>
  <c r="D35" i="2"/>
  <c r="D34" i="2"/>
  <c r="E7" i="2"/>
  <c r="E35" i="2"/>
  <c r="D36" i="2"/>
  <c r="B15" i="6"/>
  <c r="C36" i="2"/>
  <c r="D14" i="6"/>
  <c r="E34" i="2"/>
  <c r="F14" i="6"/>
  <c r="D11" i="14"/>
  <c r="D15" i="6"/>
  <c r="D9" i="14"/>
  <c r="D1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I12" authorId="0" shapeId="0" xr:uid="{E0CF78F8-1B14-4A3F-A864-5EA78EEECB1E}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ф. 0503075 ст. 10 по 0104</t>
        </r>
      </text>
    </comment>
  </commentList>
</comments>
</file>

<file path=xl/sharedStrings.xml><?xml version="1.0" encoding="utf-8"?>
<sst xmlns="http://schemas.openxmlformats.org/spreadsheetml/2006/main" count="494" uniqueCount="371">
  <si>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</si>
  <si>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</si>
  <si>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</si>
  <si>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</si>
  <si>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</si>
  <si>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</si>
  <si>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</si>
  <si>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</si>
  <si>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</si>
  <si>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</si>
  <si>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</si>
  <si>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</si>
  <si>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</si>
  <si>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</si>
  <si>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</si>
  <si>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</si>
  <si>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</si>
  <si>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</si>
  <si>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</si>
  <si>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</si>
  <si>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</si>
  <si>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</si>
  <si>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</si>
  <si>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</si>
  <si>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</si>
  <si>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</si>
  <si>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</si>
  <si>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</si>
  <si>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</si>
  <si>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</si>
  <si>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</si>
  <si>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</si>
  <si>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</si>
  <si>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</si>
  <si>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</si>
  <si>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</si>
  <si>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</si>
  <si>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</si>
  <si>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</si>
  <si>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</si>
  <si>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</si>
  <si>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</si>
  <si>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</si>
  <si>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</si>
  <si>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</si>
  <si>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</si>
  <si>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</si>
  <si>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</si>
  <si>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</si>
  <si>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</si>
  <si>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</si>
  <si>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</si>
  <si>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</si>
  <si>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</si>
  <si>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</si>
  <si>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</si>
  <si>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</si>
  <si>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</si>
  <si>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</si>
  <si>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</si>
  <si>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</si>
  <si>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</si>
  <si>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</si>
  <si>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</si>
  <si>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</si>
  <si>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</si>
  <si>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</si>
  <si>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</si>
  <si>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</si>
  <si>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</si>
  <si>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</si>
  <si>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</si>
  <si>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</si>
  <si>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</si>
  <si>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</si>
  <si>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</si>
  <si>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</si>
  <si>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</si>
  <si>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</si>
  <si>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</si>
  <si>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</si>
  <si>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</si>
  <si>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</si>
  <si>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</si>
  <si>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</si>
  <si>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</si>
  <si>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</si>
  <si>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</si>
  <si>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</si>
  <si>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</si>
  <si>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</si>
  <si>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</si>
  <si>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</si>
  <si>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</si>
  <si>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</si>
  <si>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</si>
  <si>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</si>
  <si>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</si>
  <si>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</si>
  <si>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</si>
  <si>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</si>
  <si>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</si>
  <si>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</si>
  <si>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</si>
  <si>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Целевая статья программы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</si>
  <si>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</si>
  <si>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</si>
  <si>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</si>
  <si>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</si>
  <si>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</si>
  <si>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</si>
  <si>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</si>
  <si>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</si>
  <si>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</si>
  <si>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</si>
  <si>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</si>
  <si>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</si>
  <si>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</si>
  <si>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</si>
  <si>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</si>
  <si>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</si>
  <si>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</si>
  <si>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</si>
  <si>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</si>
  <si>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</si>
  <si>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</si>
  <si>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</si>
  <si>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</si>
  <si>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</si>
  <si>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</si>
  <si>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</si>
  <si>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</si>
  <si>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</si>
  <si>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</si>
  <si>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</si>
  <si>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</si>
  <si>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</si>
  <si>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</si>
  <si>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</si>
  <si>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</si>
  <si>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</si>
  <si>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Расходы на финансирование дорожного хозяйства за счет средств областного бюджета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</si>
  <si>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</si>
  <si>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</si>
  <si>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</si>
  <si>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</si>
  <si>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</si>
  <si>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</si>
  <si>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</si>
  <si>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</si>
  <si>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</si>
  <si>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</si>
  <si>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</si>
  <si>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</si>
  <si>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</si>
  <si>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</si>
  <si>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</si>
  <si>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Прочие неналоговые доходы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</si>
  <si>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</si>
  <si>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</si>
  <si>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</si>
  <si>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</si>
  <si>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</si>
  <si>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</si>
  <si>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</si>
  <si>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02.0.01.22440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</si>
  <si>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</si>
  <si>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</si>
  <si>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</si>
  <si>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</si>
  <si>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</si>
  <si>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</si>
  <si>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</si>
  <si>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</si>
  <si>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03.0.00.00000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</si>
  <si>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</si>
  <si>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</si>
  <si>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</si>
  <si>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</si>
  <si>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</si>
  <si>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Ремонт и содержание автомобильных дорог местного значения в границах населенных пунктов, ремонт дворовых территорий</t>
  </si>
  <si>
    <t>995 1 14 00000 00 0000 000</t>
  </si>
  <si>
    <t>Доходы от продажи материальных и нематериальных активов</t>
  </si>
  <si>
    <t>995 1 14 02000 00 0000 00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</si>
  <si>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</si>
  <si>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</si>
  <si>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</si>
  <si>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</si>
  <si>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</si>
  <si>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</si>
  <si>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</si>
  <si>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</si>
  <si>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</si>
  <si>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</si>
  <si>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</si>
  <si>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</si>
  <si>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</si>
  <si>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</si>
  <si>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</si>
  <si>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</si>
  <si>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</si>
  <si>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</si>
  <si>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</si>
  <si>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</si>
  <si>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</si>
  <si>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</si>
  <si>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</si>
  <si>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</si>
  <si>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</si>
  <si>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</si>
  <si>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</si>
  <si>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</si>
  <si>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</si>
  <si>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</si>
  <si>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</si>
  <si>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</si>
  <si>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</si>
  <si>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</si>
  <si>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</si>
  <si>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</si>
  <si>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</si>
  <si>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</si>
  <si>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</si>
  <si>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</si>
  <si>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</si>
  <si>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</si>
  <si>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</si>
  <si>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</si>
  <si>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</si>
  <si>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</si>
  <si>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</si>
  <si>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</si>
  <si>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</si>
  <si>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</si>
  <si>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</si>
  <si>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</si>
  <si>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</si>
  <si>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</si>
  <si>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</si>
  <si>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</si>
  <si>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</si>
  <si>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</si>
  <si>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</si>
  <si>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</si>
  <si>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</si>
  <si>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</si>
  <si>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</si>
  <si>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</si>
  <si>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</si>
  <si>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</si>
  <si>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</si>
  <si>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</si>
  <si>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</si>
  <si>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</si>
  <si>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</si>
  <si>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</si>
  <si>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</si>
  <si>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1001</t>
  </si>
  <si>
    <t>Доплаты к пенсиям, дополнительное пенсионное обеспечение</t>
  </si>
  <si>
    <t>Администрация Артемьевского сельского поселения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</si>
  <si>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</si>
  <si>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</si>
  <si>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</si>
  <si>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</si>
  <si>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Расходы на обеспечение осуществления полномочий старост сельских населенных пунктов в Артемьевском сельском поселении</t>
  </si>
  <si>
    <t>40.9.00.20440</t>
  </si>
  <si>
    <t>Иные общегосударственные расходы</t>
  </si>
  <si>
    <t>04.9.00.00000</t>
  </si>
  <si>
    <t>04.9.00.20110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</si>
  <si>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</si>
  <si>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</si>
  <si>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</si>
  <si>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</si>
  <si>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</si>
  <si>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</si>
  <si>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</si>
  <si>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</si>
  <si>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>01.9.00.22886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</si>
  <si>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</si>
  <si>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</si>
  <si>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</si>
  <si>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</si>
  <si>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>МП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</si>
  <si>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</si>
  <si>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</si>
  <si>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</si>
  <si>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</si>
  <si>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</si>
  <si>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>05.9.00.00000</t>
  </si>
  <si>
    <t>05.9.00.L5760</t>
  </si>
  <si>
    <t>МП «Благоустройство мемориалов погибшим в годы ВОВ Артемьевского сельского поселения» на 2020-2021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</si>
  <si>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</si>
  <si>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</si>
  <si>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</si>
  <si>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</si>
  <si>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</si>
  <si>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</si>
  <si>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</si>
  <si>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</si>
  <si>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</si>
  <si>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</si>
  <si>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Резервный фонд Администрации Артемьевского сельского поселения</t>
  </si>
  <si>
    <t>983 01 05 00 00 00 0000 000</t>
  </si>
  <si>
    <t>983 01 05 02 01 10 0000 510</t>
  </si>
  <si>
    <t>983 01 05 02 01 10 0000 610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</si>
  <si>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</si>
  <si>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</si>
  <si>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</si>
  <si>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</si>
  <si>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</si>
  <si>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</si>
  <si>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</si>
  <si>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</si>
  <si>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 xml:space="preserve">Исполнение судебных актов, актов других органов и должностных лиц, иных документов    </t>
  </si>
  <si>
    <t>40.9.00.20070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</si>
  <si>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</si>
  <si>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</si>
  <si>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983 2 02 25576 10 0000 150 </t>
  </si>
  <si>
    <t>Субсидии бюджетам сельских поселений на обеспечение комплексного развития сельских территорий</t>
  </si>
  <si>
    <t>Разработка проектно-сметной документации, экспертиза, строительный контроль, услуги по подготовке техпланов и межевых планов</t>
  </si>
  <si>
    <t>983 1 16 07090 10 0000 140</t>
  </si>
  <si>
    <t>983 1 16 07090 00 0000 140</t>
  </si>
  <si>
    <t>Затраты на денежное содержание, тыс. руб.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</si>
  <si>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</si>
  <si>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Главн. распорядитель</t>
  </si>
  <si>
    <t>Код раздела,подраздела</t>
  </si>
  <si>
    <t xml:space="preserve">Общий объем доходов, расходов, дефицита бюджета Артемьевского сельского поселения на 2022 год
</t>
  </si>
  <si>
    <t>План на 2022 год</t>
  </si>
  <si>
    <t xml:space="preserve">Доходы бюджета Артемьевского сельского поселения
на 2022 год  в соответствии с классификацией доходов бюджетов Российской Федерации
</t>
  </si>
  <si>
    <t>Расходы бюджета Артемьевского сельского поселения на 2022 год по разделам и подразделам классификации расходов бюджетов Российской Федерации</t>
  </si>
  <si>
    <t>Расходы бюджета Артемьевского сельского поселения за 2022 год по ведомственной классификации расходов бюджетов Российской Федерации</t>
  </si>
  <si>
    <t>План на 2022 год, руб.</t>
  </si>
  <si>
    <t xml:space="preserve">Исполнение муниципальных программ за 2022 г.
</t>
  </si>
  <si>
    <t xml:space="preserve">Источники внутреннего финансирования дефицита бюджета
Артемьеевского сельского поселения
на 2022 год
</t>
  </si>
  <si>
    <t>сельского поселения бюджету Тутаевского муниципального района на 2022 год</t>
  </si>
  <si>
    <t>План, на 2022 г, руб.</t>
  </si>
  <si>
    <t>к  постановлению Администрации АСП</t>
  </si>
  <si>
    <t>983 1 16 00000 00 0000 000</t>
  </si>
  <si>
    <t>Дотации бюджетам сельских поселений на выравнивание бюджетной обеспеченностииз бюджета субъекта РФ</t>
  </si>
  <si>
    <t>40.9.00.20110</t>
  </si>
  <si>
    <t>Мероприятия по реализации муниципальной программы «По вопросам обеспечения пожарной безопасности на территории Артемьевского сельского поселения» на 2018-2022 годы</t>
  </si>
  <si>
    <t>Муниципальная программа «По вопросам обеспечения пожарной безопасности на территории Артемьевского сельского поселения» на 2018-2022 годы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</si>
  <si>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</si>
  <si>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02.9.00.77350</t>
  </si>
  <si>
    <t>02.9.00.27350</t>
  </si>
  <si>
    <t>МП «Развитие потребительского рынка Артемьевского сельского поселения" на 2022 год</t>
  </si>
  <si>
    <t>Софинансирование мероприятий по реализации МП «Развитие потребительского рынка Артемьевского сельского поселения" на 2022 год за счет средств бюджета поселения</t>
  </si>
  <si>
    <t>08.9.00.20310</t>
  </si>
  <si>
    <t xml:space="preserve">МП «Комплексное развитие территории Артемьевского сельского поселения» на 2022 год 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</si>
  <si>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2022 год </t>
  </si>
  <si>
    <t xml:space="preserve">МП "Ремонт и содержание муниципального жилищного фонда Артемьевского сельского поселения Тутаевского муниципального района" на 2022 год </t>
  </si>
  <si>
    <t xml:space="preserve">Мероприятия по реализации МП "Ремонт и содержание муниципального жилищного фонда Артемьевского сельского поселения Тутаевского муниципального района" на 2022 год </t>
  </si>
  <si>
    <t>08.0.00.00000</t>
  </si>
  <si>
    <t xml:space="preserve">Межбюджетные трансферты бюджету  ТМР на  осуществление части полномочий по созданию условий для организации досуга и обеспечения жителей Артемьевского сельского оселения услугами организаций культуры </t>
  </si>
  <si>
    <t>План, утвержденный на 2022 год</t>
  </si>
  <si>
    <t>Базовый объем Дорожного фонда на текущий год (поступления от налог. и неналог.доходов бюджета Артемьевского с.п.)</t>
  </si>
  <si>
    <t>ИТОГО:</t>
  </si>
  <si>
    <t>01.9.00.29526</t>
  </si>
  <si>
    <t>Поступило за 2 кв. 2022 г.</t>
  </si>
  <si>
    <t>остаток ср-в ДФ</t>
  </si>
  <si>
    <t>Факт за 2 кв. 2022 года</t>
  </si>
  <si>
    <t>Факт за 2 кв. 2022 г.</t>
  </si>
  <si>
    <t>Факт за 2 кв. 2022 г., руб.</t>
  </si>
  <si>
    <t>Факт за 2 кв. 2022 г</t>
  </si>
  <si>
    <t>Отчет об использовании средств резервного фонда 
Администрации Артемьеввского сельского поселения за 2 кв. 2022 г.</t>
  </si>
  <si>
    <t>Всего израсходовано средств резервного фонда за 2 кв. 2022 г., руб.</t>
  </si>
  <si>
    <t>Факт за 2 кв. 2022 год, руб.</t>
  </si>
  <si>
    <t>на "01" июля 2022 г.</t>
  </si>
  <si>
    <t>Факт за 2 кв.. 2022 г., руб.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</si>
  <si>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2 кв. 2022 года</t>
  </si>
  <si>
    <t>от 05.07.2022 №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</si>
</sst>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2" x14ac:knownFonts="1"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 Cyr"/>
    </font>
    <font>
      <b/>
      <sz val="14"/>
      <color theme="1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8" fillId="0" borderId="0" applyFont="0" applyFill="0" applyBorder="0" applyAlignment="0" applyProtection="0"/>
    <xf numFmtId="10" fontId="23" fillId="0" borderId="3">
      <alignment horizontal="center" vertical="center" wrapText="1"/>
      <protection locked="0"/>
    </xf>
  </cellStyleXfs>
  <cellXfs count="339">
    <xf numFmtId="0" fontId="0" fillId="0" borderId="0" xfId="0"/>
    <xf numFmtId="0" fontId="11" fillId="0" borderId="0" xfId="0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1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49" fontId="15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0" fontId="11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0" fontId="1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3" fontId="14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/>
    </xf>
    <xf numFmtId="0" fontId="0" fillId="0" borderId="0" xfId="0"/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4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Border="1"/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8" fillId="0" borderId="0" xfId="0" applyFont="1"/>
    <xf numFmtId="0" fontId="14" fillId="0" borderId="0" xfId="0" applyFont="1"/>
    <xf numFmtId="0" fontId="26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3" fillId="0" borderId="0" xfId="0" applyNumberFormat="1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9" fontId="11" fillId="0" borderId="0" xfId="0" applyNumberFormat="1" applyFont="1" applyBorder="1"/>
    <xf numFmtId="3" fontId="11" fillId="0" borderId="0" xfId="0" applyNumberFormat="1" applyFont="1" applyBorder="1"/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0" fontId="15" fillId="0" borderId="1" xfId="2" applyNumberFormat="1" applyFont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 applyBorder="1"/>
    <xf numFmtId="0" fontId="2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/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10" fontId="23" fillId="0" borderId="3" xfId="2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 indent="1"/>
    </xf>
    <xf numFmtId="0" fontId="12" fillId="0" borderId="3" xfId="0" applyFont="1" applyBorder="1"/>
    <xf numFmtId="4" fontId="23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vertical="center"/>
    </xf>
    <xf numFmtId="10" fontId="18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/>
    <xf numFmtId="3" fontId="9" fillId="0" borderId="0" xfId="0" applyNumberFormat="1" applyFont="1"/>
    <xf numFmtId="3" fontId="30" fillId="0" borderId="0" xfId="0" applyNumberFormat="1" applyFont="1" applyAlignment="1">
      <alignment horizontal="right" vertical="center"/>
    </xf>
    <xf numFmtId="4" fontId="9" fillId="0" borderId="0" xfId="0" applyNumberFormat="1" applyFont="1"/>
    <xf numFmtId="4" fontId="3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 applyAlignment="1"/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0" fontId="31" fillId="0" borderId="1" xfId="2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4" fontId="31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vertical="distributed" shrinkToFit="1"/>
    </xf>
    <xf numFmtId="49" fontId="11" fillId="0" borderId="1" xfId="0" applyNumberFormat="1" applyFont="1" applyBorder="1" applyAlignment="1">
      <alignment vertical="distributed" shrinkToFit="1"/>
    </xf>
    <xf numFmtId="49" fontId="14" fillId="0" borderId="1" xfId="0" applyNumberFormat="1" applyFont="1" applyFill="1" applyBorder="1" applyAlignment="1">
      <alignment vertical="distributed" shrinkToFit="1"/>
    </xf>
    <xf numFmtId="49" fontId="11" fillId="0" borderId="10" xfId="0" applyNumberFormat="1" applyFont="1" applyBorder="1" applyAlignment="1">
      <alignment vertical="distributed" shrinkToFit="1"/>
    </xf>
    <xf numFmtId="49" fontId="20" fillId="0" borderId="1" xfId="0" applyNumberFormat="1" applyFont="1" applyBorder="1" applyAlignment="1">
      <alignment vertical="distributed" shrinkToFit="1"/>
    </xf>
    <xf numFmtId="49" fontId="13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horizontal="left" vertical="distributed" shrinkToFit="1" readingOrder="1"/>
    </xf>
    <xf numFmtId="49" fontId="11" fillId="0" borderId="1" xfId="0" applyNumberFormat="1" applyFont="1" applyBorder="1" applyAlignment="1">
      <alignment vertical="center" wrapText="1" shrinkToFit="1"/>
    </xf>
    <xf numFmtId="10" fontId="15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4" fontId="21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horizontal="left" vertical="center" wrapText="1" indent="1"/>
    </xf>
    <xf numFmtId="49" fontId="19" fillId="0" borderId="1" xfId="0" applyNumberFormat="1" applyFont="1" applyBorder="1" applyAlignment="1">
      <alignment horizontal="left" vertical="center" wrapText="1" indent="1"/>
    </xf>
    <xf numFmtId="2" fontId="21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/>
    <xf numFmtId="0" fontId="23" fillId="0" borderId="3" xfId="0" applyFont="1" applyBorder="1" applyAlignment="1">
      <alignment horizontal="left" vertical="center" wrapText="1" shrinkToFit="1"/>
    </xf>
    <xf numFmtId="3" fontId="21" fillId="0" borderId="3" xfId="0" applyNumberFormat="1" applyFont="1" applyFill="1" applyBorder="1" applyAlignment="1">
      <alignment horizontal="left" vertical="center" wrapText="1" shrinkToFit="1"/>
    </xf>
    <xf numFmtId="0" fontId="21" fillId="0" borderId="3" xfId="0" applyFont="1" applyBorder="1" applyAlignment="1">
      <alignment vertical="center" wrapText="1" shrinkToFit="1"/>
    </xf>
    <xf numFmtId="0" fontId="30" fillId="0" borderId="10" xfId="0" applyFont="1" applyBorder="1" applyAlignment="1">
      <alignment vertical="center"/>
    </xf>
    <xf numFmtId="164" fontId="21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3" fontId="11" fillId="0" borderId="0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0" fontId="14" fillId="0" borderId="9" xfId="2" applyNumberFormat="1" applyFont="1" applyBorder="1" applyAlignment="1">
      <alignment horizontal="center" vertical="center" wrapText="1"/>
    </xf>
    <xf numFmtId="10" fontId="14" fillId="0" borderId="10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distributed" shrinkToFit="1"/>
    </xf>
    <xf numFmtId="49" fontId="14" fillId="0" borderId="10" xfId="0" applyNumberFormat="1" applyFont="1" applyBorder="1" applyAlignment="1">
      <alignment horizontal="center" vertical="distributed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прил2" xfId="1" xr:uid="{00000000-0005-0000-0000-000001000000}"/>
    <cellStyle name="Процентный" xfId="2" builtinId="5"/>
    <cellStyle name="Стиль 1" xfId="3" xr:uid="{CFF0AB69-F5FB-44E4-A6AE-B51634AA1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view="pageBreakPreview" zoomScaleNormal="100" zoomScaleSheetLayoutView="100" workbookViewId="0">
      <selection activeCell="B20" sqref="B20"/>
    </sheetView>
  </sheetViews>
  <sheetFormatPr defaultRowHeight="15.75" x14ac:dyDescent="0.25"/>
  <cols>
    <col min="1" max="1" width="73.6640625" style="4" customWidth="1"/>
    <col min="2" max="2" width="9.33203125" style="4"/>
    <col min="3" max="3" width="20" style="4" customWidth="1"/>
    <col min="4" max="4" width="9.33203125" style="4"/>
    <col min="5" max="5" width="16.5" style="4" customWidth="1"/>
    <col min="6" max="6" width="24.5" style="4" customWidth="1"/>
    <col min="7" max="16384" width="9.33203125" style="4"/>
  </cols>
  <sheetData>
    <row r="1" spans="1:9" x14ac:dyDescent="0.25">
      <c r="F1" s="5" t="s">
        <v>92</v>
      </c>
    </row>
    <row r="2" spans="1:9" x14ac:dyDescent="0.25">
      <c r="F2" s="91" t="s">
        <v>336</v>
      </c>
    </row>
    <row r="3" spans="1:9" x14ac:dyDescent="0.25">
      <c r="F3" s="135" t="s">
        <v>370</v>
      </c>
    </row>
    <row r="4" spans="1:9" x14ac:dyDescent="0.25">
      <c r="A4" s="1"/>
    </row>
    <row r="5" spans="1:9" ht="15.75" customHeight="1" x14ac:dyDescent="0.25">
      <c r="A5" s="269" t="s">
        <v>326</v>
      </c>
      <c r="B5" s="269"/>
      <c r="C5" s="269"/>
      <c r="D5" s="269"/>
      <c r="E5" s="269"/>
      <c r="F5" s="269"/>
    </row>
    <row r="6" spans="1:9" ht="46.15" customHeight="1" x14ac:dyDescent="0.25">
      <c r="A6" s="269"/>
      <c r="B6" s="269"/>
      <c r="C6" s="269"/>
      <c r="D6" s="269"/>
      <c r="E6" s="269"/>
      <c r="F6" s="269"/>
    </row>
    <row r="7" spans="1:9" x14ac:dyDescent="0.25">
      <c r="A7" s="277"/>
      <c r="B7" s="277"/>
      <c r="C7" s="277"/>
      <c r="D7" s="277"/>
      <c r="E7" s="278" t="s">
        <v>102</v>
      </c>
      <c r="F7" s="278"/>
      <c r="G7" s="278"/>
    </row>
    <row r="8" spans="1:9" x14ac:dyDescent="0.25">
      <c r="A8" s="15" t="s">
        <v>93</v>
      </c>
      <c r="B8" s="279" t="s">
        <v>327</v>
      </c>
      <c r="C8" s="279"/>
      <c r="D8" s="280" t="s">
        <v>360</v>
      </c>
      <c r="E8" s="280"/>
      <c r="F8" s="37" t="s">
        <v>195</v>
      </c>
      <c r="G8" s="30"/>
    </row>
    <row r="9" spans="1:9" x14ac:dyDescent="0.25">
      <c r="A9" s="31" t="s">
        <v>94</v>
      </c>
      <c r="B9" s="267">
        <f>прил2!C57</f>
        <v>11003718</v>
      </c>
      <c r="C9" s="267"/>
      <c r="D9" s="276">
        <f>прил2!D57</f>
        <v>3636597.7600000002</v>
      </c>
      <c r="E9" s="276"/>
      <c r="F9" s="127">
        <f>D9/B9</f>
        <v>0.33048809138874696</v>
      </c>
      <c r="G9" s="30"/>
    </row>
    <row r="10" spans="1:9" x14ac:dyDescent="0.25">
      <c r="A10" s="28" t="s">
        <v>95</v>
      </c>
      <c r="B10" s="274"/>
      <c r="C10" s="274"/>
      <c r="D10" s="275"/>
      <c r="E10" s="275"/>
      <c r="F10" s="127"/>
      <c r="G10" s="30"/>
      <c r="H10" s="266"/>
      <c r="I10" s="266"/>
    </row>
    <row r="11" spans="1:9" x14ac:dyDescent="0.25">
      <c r="A11" s="29" t="s">
        <v>96</v>
      </c>
      <c r="B11" s="274">
        <f>B9-B13-B12</f>
        <v>4610000</v>
      </c>
      <c r="C11" s="274"/>
      <c r="D11" s="274">
        <f>D9-D12-D13</f>
        <v>1425004.6400000001</v>
      </c>
      <c r="E11" s="274"/>
      <c r="F11" s="127">
        <f>D11/B11</f>
        <v>0.30911163557483734</v>
      </c>
      <c r="G11" s="30"/>
    </row>
    <row r="12" spans="1:9" x14ac:dyDescent="0.25">
      <c r="A12" s="29" t="s">
        <v>97</v>
      </c>
      <c r="B12" s="274">
        <f>прил2!C29+прил2!C22</f>
        <v>250000</v>
      </c>
      <c r="C12" s="274"/>
      <c r="D12" s="274">
        <f>прил2!D25+прил2!D29+прил2!D23</f>
        <v>123293.12</v>
      </c>
      <c r="E12" s="274"/>
      <c r="F12" s="127">
        <f>D12/B12</f>
        <v>0.49317247999999997</v>
      </c>
      <c r="G12" s="30"/>
    </row>
    <row r="13" spans="1:9" ht="15.6" customHeight="1" x14ac:dyDescent="0.25">
      <c r="A13" s="29" t="s">
        <v>98</v>
      </c>
      <c r="B13" s="270">
        <f>прил2!C37</f>
        <v>6143718</v>
      </c>
      <c r="C13" s="271"/>
      <c r="D13" s="270">
        <f>прил2!D37</f>
        <v>2088300</v>
      </c>
      <c r="E13" s="271"/>
      <c r="F13" s="127">
        <f>D13/B13</f>
        <v>0.33990817937932699</v>
      </c>
      <c r="G13" s="30"/>
    </row>
    <row r="14" spans="1:9" x14ac:dyDescent="0.25">
      <c r="A14" s="31" t="s">
        <v>99</v>
      </c>
      <c r="B14" s="272">
        <f>'прил 3'!C34</f>
        <v>11003718</v>
      </c>
      <c r="C14" s="273"/>
      <c r="D14" s="267">
        <f>'прил 3'!D34</f>
        <v>4119827.5699999989</v>
      </c>
      <c r="E14" s="267"/>
      <c r="F14" s="127">
        <f>D14/B14</f>
        <v>0.37440323079889898</v>
      </c>
      <c r="G14" s="30"/>
    </row>
    <row r="15" spans="1:9" x14ac:dyDescent="0.25">
      <c r="A15" s="31" t="s">
        <v>100</v>
      </c>
      <c r="B15" s="267">
        <f>прил7.!C9</f>
        <v>0</v>
      </c>
      <c r="C15" s="267"/>
      <c r="D15" s="267">
        <f>D9-D14</f>
        <v>-483229.80999999866</v>
      </c>
      <c r="E15" s="267"/>
      <c r="F15" s="267"/>
      <c r="G15" s="268"/>
    </row>
    <row r="16" spans="1:9" x14ac:dyDescent="0.25">
      <c r="A16" s="31" t="s">
        <v>101</v>
      </c>
      <c r="B16" s="267"/>
      <c r="C16" s="267"/>
      <c r="D16" s="267"/>
      <c r="E16" s="267"/>
      <c r="F16" s="267"/>
      <c r="G16" s="268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1"/>
    </row>
  </sheetData>
  <mergeCells count="23">
    <mergeCell ref="B9:C9"/>
    <mergeCell ref="D9:E9"/>
    <mergeCell ref="A7:B7"/>
    <mergeCell ref="C7:D7"/>
    <mergeCell ref="E7:G7"/>
    <mergeCell ref="B8:C8"/>
    <mergeCell ref="D8:E8"/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view="pageBreakPreview" zoomScaleNormal="100" zoomScaleSheetLayoutView="100" workbookViewId="0">
      <selection activeCell="B6" sqref="B6:I6"/>
    </sheetView>
  </sheetViews>
  <sheetFormatPr defaultRowHeight="11.25" x14ac:dyDescent="0.2"/>
  <cols>
    <col min="1" max="1" width="5.83203125" customWidth="1"/>
    <col min="2" max="2" width="72.6640625" customWidth="1"/>
    <col min="3" max="3" width="2.33203125" customWidth="1"/>
    <col min="4" max="5" width="9.1640625" hidden="1" customWidth="1"/>
    <col min="6" max="6" width="2.6640625" hidden="1" customWidth="1"/>
    <col min="7" max="7" width="0.1640625" customWidth="1"/>
    <col min="8" max="8" width="16.6640625" customWidth="1"/>
    <col min="9" max="9" width="15.33203125" customWidth="1"/>
    <col min="10" max="10" width="12.1640625" customWidth="1"/>
  </cols>
  <sheetData>
    <row r="1" spans="1:10" ht="15.75" x14ac:dyDescent="0.2">
      <c r="H1" s="36"/>
      <c r="I1" s="92" t="s">
        <v>169</v>
      </c>
    </row>
    <row r="2" spans="1:10" ht="15.75" x14ac:dyDescent="0.2">
      <c r="B2" s="323" t="str">
        <f>Прил1!F2</f>
        <v>к  постановлению Администрации АСП</v>
      </c>
      <c r="C2" s="323"/>
      <c r="D2" s="323"/>
      <c r="E2" s="323"/>
      <c r="F2" s="323"/>
      <c r="G2" s="323"/>
      <c r="H2" s="323"/>
      <c r="I2" s="323"/>
    </row>
    <row r="3" spans="1:10" ht="15.75" x14ac:dyDescent="0.2">
      <c r="F3" s="323" t="str">
        <f>Прил1!F3</f>
        <v>от 05.07.2022 № 107</v>
      </c>
      <c r="G3" s="323"/>
      <c r="H3" s="323"/>
      <c r="I3" s="323"/>
    </row>
    <row r="5" spans="1:10" ht="12.75" x14ac:dyDescent="0.2">
      <c r="C5" s="81"/>
      <c r="F5" s="81"/>
    </row>
    <row r="6" spans="1:10" ht="15.75" x14ac:dyDescent="0.2">
      <c r="B6" s="333" t="s">
        <v>305</v>
      </c>
      <c r="C6" s="333"/>
      <c r="D6" s="333"/>
      <c r="E6" s="333"/>
      <c r="F6" s="333"/>
      <c r="G6" s="333"/>
      <c r="H6" s="333"/>
      <c r="I6" s="333"/>
    </row>
    <row r="7" spans="1:10" ht="15.75" x14ac:dyDescent="0.25">
      <c r="B7" s="334" t="s">
        <v>334</v>
      </c>
      <c r="C7" s="334"/>
      <c r="D7" s="334"/>
      <c r="E7" s="334"/>
      <c r="F7" s="334"/>
      <c r="G7" s="334"/>
      <c r="H7" s="334"/>
      <c r="I7" s="334"/>
    </row>
    <row r="8" spans="1:10" ht="12.75" x14ac:dyDescent="0.2">
      <c r="B8" s="82"/>
    </row>
    <row r="9" spans="1:10" ht="25.5" x14ac:dyDescent="0.2">
      <c r="A9" s="83" t="s">
        <v>107</v>
      </c>
      <c r="B9" s="330" t="s">
        <v>0</v>
      </c>
      <c r="C9" s="330"/>
      <c r="D9" s="330"/>
      <c r="E9" s="330"/>
      <c r="F9" s="330"/>
      <c r="G9" s="330"/>
      <c r="H9" s="251" t="s">
        <v>335</v>
      </c>
      <c r="I9" s="154" t="s">
        <v>368</v>
      </c>
      <c r="J9" s="174" t="s">
        <v>203</v>
      </c>
    </row>
    <row r="10" spans="1:10" ht="42.6" customHeight="1" x14ac:dyDescent="0.2">
      <c r="A10" s="84">
        <v>1</v>
      </c>
      <c r="B10" s="331" t="str">
        <f>'прил 4'!A20</f>
        <v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v>
      </c>
      <c r="C10" s="332"/>
      <c r="D10" s="332"/>
      <c r="E10" s="332"/>
      <c r="F10" s="332"/>
      <c r="G10" s="332"/>
      <c r="H10" s="132">
        <f>'прил 4'!F20</f>
        <v>12084</v>
      </c>
      <c r="I10" s="132">
        <f>'прил 4'!G20</f>
        <v>12084</v>
      </c>
      <c r="J10" s="175">
        <f>I10/H10</f>
        <v>1</v>
      </c>
    </row>
    <row r="11" spans="1:10" ht="40.5" customHeight="1" x14ac:dyDescent="0.2">
      <c r="A11" s="84">
        <v>2</v>
      </c>
      <c r="B11" s="331" t="str">
        <f>'прил 4'!A67</f>
        <v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v>
      </c>
      <c r="C11" s="332"/>
      <c r="D11" s="332"/>
      <c r="E11" s="332"/>
      <c r="F11" s="332"/>
      <c r="G11" s="332"/>
      <c r="H11" s="132">
        <f>'прил 4'!F68</f>
        <v>21709</v>
      </c>
      <c r="I11" s="132">
        <f>'прил 4'!G68</f>
        <v>0</v>
      </c>
      <c r="J11" s="175">
        <f>I11/H11</f>
        <v>0</v>
      </c>
    </row>
    <row r="12" spans="1:10" s="70" customFormat="1" ht="51" customHeight="1" x14ac:dyDescent="0.2">
      <c r="A12" s="84">
        <v>3</v>
      </c>
      <c r="B12" s="324" t="s">
        <v>353</v>
      </c>
      <c r="C12" s="325"/>
      <c r="D12" s="325"/>
      <c r="E12" s="325"/>
      <c r="F12" s="325"/>
      <c r="G12" s="326"/>
      <c r="H12" s="132">
        <f>'прил 4'!F110</f>
        <v>60000</v>
      </c>
      <c r="I12" s="132">
        <f>'прил 4'!G110</f>
        <v>23116</v>
      </c>
      <c r="J12" s="175">
        <f>I12/H12</f>
        <v>0.38526666666666665</v>
      </c>
    </row>
    <row r="13" spans="1:10" s="70" customFormat="1" ht="43.5" hidden="1" customHeight="1" x14ac:dyDescent="0.2">
      <c r="A13" s="249">
        <v>2</v>
      </c>
      <c r="B13" s="246"/>
      <c r="C13" s="247"/>
      <c r="D13" s="247"/>
      <c r="E13" s="247"/>
      <c r="F13" s="247"/>
      <c r="G13" s="248"/>
      <c r="H13" s="132"/>
      <c r="I13" s="132"/>
      <c r="J13" s="175"/>
    </row>
    <row r="14" spans="1:10" ht="12.75" x14ac:dyDescent="0.2">
      <c r="A14" s="85"/>
      <c r="B14" s="327" t="s">
        <v>20</v>
      </c>
      <c r="C14" s="328"/>
      <c r="D14" s="328"/>
      <c r="E14" s="328"/>
      <c r="F14" s="328"/>
      <c r="G14" s="329"/>
      <c r="H14" s="132">
        <f>H10+H11+H12</f>
        <v>93793</v>
      </c>
      <c r="I14" s="132">
        <f>I10+I11+I12</f>
        <v>35200</v>
      </c>
      <c r="J14" s="175">
        <f>I14/H14</f>
        <v>0.37529453157485099</v>
      </c>
    </row>
  </sheetData>
  <mergeCells count="9">
    <mergeCell ref="B2:I2"/>
    <mergeCell ref="B12:G12"/>
    <mergeCell ref="B14:G14"/>
    <mergeCell ref="B9:G9"/>
    <mergeCell ref="F3:I3"/>
    <mergeCell ref="B10:G10"/>
    <mergeCell ref="B11:G11"/>
    <mergeCell ref="B6:I6"/>
    <mergeCell ref="B7:I7"/>
  </mergeCells>
  <pageMargins left="0.70866141732283472" right="0.39370078740157483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2"/>
  <sheetViews>
    <sheetView workbookViewId="0">
      <selection activeCell="I12" sqref="I12:J12"/>
    </sheetView>
  </sheetViews>
  <sheetFormatPr defaultRowHeight="11.25" x14ac:dyDescent="0.2"/>
  <cols>
    <col min="1" max="1" width="5.5" customWidth="1"/>
    <col min="5" max="5" width="15.33203125" customWidth="1"/>
    <col min="10" max="10" width="19" customWidth="1"/>
  </cols>
  <sheetData>
    <row r="1" spans="2:10" ht="15.75" x14ac:dyDescent="0.25">
      <c r="B1" s="72"/>
      <c r="C1" s="72"/>
      <c r="D1" s="72"/>
      <c r="E1" s="72"/>
      <c r="F1" s="72"/>
      <c r="G1" s="72"/>
      <c r="H1" s="72"/>
      <c r="I1" s="72"/>
      <c r="J1" s="133" t="s">
        <v>207</v>
      </c>
    </row>
    <row r="2" spans="2:10" s="70" customFormat="1" ht="15.75" x14ac:dyDescent="0.25">
      <c r="B2" s="72"/>
      <c r="C2" s="72"/>
      <c r="D2" s="72"/>
      <c r="E2" s="72"/>
      <c r="F2" s="72"/>
      <c r="G2" s="72"/>
      <c r="H2" s="72"/>
      <c r="I2" s="72"/>
      <c r="J2" s="133" t="str">
        <f>Прил1!F2</f>
        <v>к  постановлению Администрации АСП</v>
      </c>
    </row>
    <row r="3" spans="2:10" s="70" customFormat="1" ht="15.75" x14ac:dyDescent="0.25">
      <c r="B3" s="72"/>
      <c r="C3" s="72"/>
      <c r="D3" s="72"/>
      <c r="E3" s="72"/>
      <c r="F3" s="72"/>
      <c r="G3" s="72"/>
      <c r="H3" s="72"/>
      <c r="I3" s="72"/>
      <c r="J3" s="133" t="str">
        <f>Прил1!F3</f>
        <v>от 05.07.2022 № 107</v>
      </c>
    </row>
    <row r="4" spans="2:10" ht="15.75" x14ac:dyDescent="0.25">
      <c r="B4" s="72"/>
      <c r="C4" s="72"/>
      <c r="D4" s="72"/>
      <c r="E4" s="72"/>
      <c r="F4" s="72"/>
      <c r="G4" s="72"/>
      <c r="H4" s="134"/>
      <c r="I4" s="106"/>
      <c r="J4" s="72"/>
    </row>
    <row r="5" spans="2:10" ht="15.6" customHeight="1" x14ac:dyDescent="0.2">
      <c r="B5" s="338" t="s">
        <v>369</v>
      </c>
      <c r="C5" s="338"/>
      <c r="D5" s="338"/>
      <c r="E5" s="338"/>
      <c r="F5" s="338"/>
      <c r="G5" s="338"/>
      <c r="H5" s="338"/>
      <c r="I5" s="338"/>
      <c r="J5" s="338"/>
    </row>
    <row r="6" spans="2:10" ht="15.6" customHeight="1" x14ac:dyDescent="0.2">
      <c r="B6" s="338"/>
      <c r="C6" s="338"/>
      <c r="D6" s="338"/>
      <c r="E6" s="338"/>
      <c r="F6" s="338"/>
      <c r="G6" s="338"/>
      <c r="H6" s="338"/>
      <c r="I6" s="338"/>
      <c r="J6" s="338"/>
    </row>
    <row r="7" spans="2:10" x14ac:dyDescent="0.2">
      <c r="B7" s="338"/>
      <c r="C7" s="338"/>
      <c r="D7" s="338"/>
      <c r="E7" s="338"/>
      <c r="F7" s="338"/>
      <c r="G7" s="338"/>
      <c r="H7" s="338"/>
      <c r="I7" s="338"/>
      <c r="J7" s="338"/>
    </row>
    <row r="8" spans="2:10" x14ac:dyDescent="0.2">
      <c r="B8" s="338"/>
      <c r="C8" s="338"/>
      <c r="D8" s="338"/>
      <c r="E8" s="338"/>
      <c r="F8" s="338"/>
      <c r="G8" s="338"/>
      <c r="H8" s="338"/>
      <c r="I8" s="338"/>
      <c r="J8" s="338"/>
    </row>
    <row r="9" spans="2:10" x14ac:dyDescent="0.2">
      <c r="B9" s="338"/>
      <c r="C9" s="338"/>
      <c r="D9" s="338"/>
      <c r="E9" s="338"/>
      <c r="F9" s="338"/>
      <c r="G9" s="338"/>
      <c r="H9" s="338"/>
      <c r="I9" s="338"/>
      <c r="J9" s="338"/>
    </row>
    <row r="11" spans="2:10" ht="28.15" customHeight="1" x14ac:dyDescent="0.25">
      <c r="B11" s="335" t="s">
        <v>0</v>
      </c>
      <c r="C11" s="335"/>
      <c r="D11" s="335"/>
      <c r="E11" s="335"/>
      <c r="F11" s="335" t="s">
        <v>206</v>
      </c>
      <c r="G11" s="335"/>
      <c r="H11" s="335"/>
      <c r="I11" s="335" t="s">
        <v>322</v>
      </c>
      <c r="J11" s="335"/>
    </row>
    <row r="12" spans="2:10" ht="51.75" customHeight="1" x14ac:dyDescent="0.25">
      <c r="B12" s="335" t="s">
        <v>306</v>
      </c>
      <c r="C12" s="335"/>
      <c r="D12" s="335"/>
      <c r="E12" s="335"/>
      <c r="F12" s="336">
        <v>5</v>
      </c>
      <c r="G12" s="336"/>
      <c r="H12" s="336"/>
      <c r="I12" s="337">
        <v>874</v>
      </c>
      <c r="J12" s="337"/>
    </row>
  </sheetData>
  <mergeCells count="7">
    <mergeCell ref="B12:E12"/>
    <mergeCell ref="F12:H12"/>
    <mergeCell ref="I12:J12"/>
    <mergeCell ref="B5:J9"/>
    <mergeCell ref="B11:E11"/>
    <mergeCell ref="F11:H11"/>
    <mergeCell ref="I11:J1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view="pageBreakPreview" topLeftCell="A39" zoomScaleNormal="75" zoomScaleSheetLayoutView="100" workbookViewId="0">
      <selection activeCell="D57" sqref="D57"/>
    </sheetView>
  </sheetViews>
  <sheetFormatPr defaultRowHeight="15.75" x14ac:dyDescent="0.25"/>
  <cols>
    <col min="1" max="1" width="38.6640625" style="72" customWidth="1"/>
    <col min="2" max="2" width="54.83203125" style="72" customWidth="1"/>
    <col min="3" max="3" width="23.83203125" style="189" customWidth="1"/>
    <col min="4" max="4" width="21.5" style="72" customWidth="1"/>
    <col min="5" max="5" width="17.1640625" style="72" customWidth="1"/>
    <col min="6" max="16384" width="9.33203125" style="72"/>
  </cols>
  <sheetData>
    <row r="1" spans="1:5" x14ac:dyDescent="0.25">
      <c r="A1" s="185"/>
      <c r="E1" s="185" t="s">
        <v>54</v>
      </c>
    </row>
    <row r="2" spans="1:5" x14ac:dyDescent="0.25">
      <c r="A2" s="185"/>
      <c r="E2" s="185" t="str">
        <f>Прил1!F2</f>
        <v>к  постановлению Администрации АСП</v>
      </c>
    </row>
    <row r="3" spans="1:5" x14ac:dyDescent="0.25">
      <c r="A3" s="185"/>
      <c r="E3" s="185" t="str">
        <f>Прил1!F3</f>
        <v>от 05.07.2022 № 107</v>
      </c>
    </row>
    <row r="4" spans="1:5" ht="63" customHeight="1" x14ac:dyDescent="0.25">
      <c r="A4" s="281" t="s">
        <v>328</v>
      </c>
      <c r="B4" s="281"/>
      <c r="C4" s="281"/>
      <c r="D4" s="281"/>
      <c r="E4" s="281"/>
    </row>
    <row r="5" spans="1:5" ht="16.149999999999999" customHeight="1" x14ac:dyDescent="0.25">
      <c r="A5" s="282"/>
      <c r="B5" s="282"/>
      <c r="C5" s="282"/>
      <c r="D5" s="282"/>
      <c r="E5" s="282"/>
    </row>
    <row r="6" spans="1:5" ht="42.75" customHeight="1" x14ac:dyDescent="0.25">
      <c r="A6" s="182" t="s">
        <v>52</v>
      </c>
      <c r="B6" s="182" t="s">
        <v>55</v>
      </c>
      <c r="C6" s="7" t="s">
        <v>327</v>
      </c>
      <c r="D6" s="182" t="s">
        <v>361</v>
      </c>
      <c r="E6" s="182" t="s">
        <v>195</v>
      </c>
    </row>
    <row r="7" spans="1:5" ht="30.6" customHeight="1" x14ac:dyDescent="0.25">
      <c r="A7" s="182" t="s">
        <v>56</v>
      </c>
      <c r="B7" s="62" t="s">
        <v>160</v>
      </c>
      <c r="C7" s="178">
        <f>C8+C10+C12+C14+C17+C22+C29</f>
        <v>4860000</v>
      </c>
      <c r="D7" s="178">
        <f>D8+D10+D12+D14+D17+D22+D29</f>
        <v>1548297.7600000002</v>
      </c>
      <c r="E7" s="124">
        <f t="shared" ref="E7:E28" si="0">D7/C7</f>
        <v>0.3185797860082305</v>
      </c>
    </row>
    <row r="8" spans="1:5" ht="22.9" customHeight="1" x14ac:dyDescent="0.25">
      <c r="A8" s="182" t="s">
        <v>57</v>
      </c>
      <c r="B8" s="62" t="s">
        <v>58</v>
      </c>
      <c r="C8" s="178">
        <f>C9</f>
        <v>150000</v>
      </c>
      <c r="D8" s="178">
        <f>D9</f>
        <v>79114.490000000005</v>
      </c>
      <c r="E8" s="124">
        <f t="shared" si="0"/>
        <v>0.52742993333333332</v>
      </c>
    </row>
    <row r="9" spans="1:5" ht="28.15" customHeight="1" x14ac:dyDescent="0.25">
      <c r="A9" s="8" t="s">
        <v>59</v>
      </c>
      <c r="B9" s="9" t="s">
        <v>60</v>
      </c>
      <c r="C9" s="59">
        <v>150000</v>
      </c>
      <c r="D9" s="59">
        <v>79114.490000000005</v>
      </c>
      <c r="E9" s="124">
        <f t="shared" si="0"/>
        <v>0.52742993333333332</v>
      </c>
    </row>
    <row r="10" spans="1:5" ht="63" customHeight="1" x14ac:dyDescent="0.25">
      <c r="A10" s="182" t="s">
        <v>152</v>
      </c>
      <c r="B10" s="62" t="s">
        <v>61</v>
      </c>
      <c r="C10" s="178">
        <f>C11</f>
        <v>1101000</v>
      </c>
      <c r="D10" s="178">
        <f>D11</f>
        <v>596647.61</v>
      </c>
      <c r="E10" s="124">
        <f t="shared" si="0"/>
        <v>0.54191426884650318</v>
      </c>
    </row>
    <row r="11" spans="1:5" ht="64.150000000000006" customHeight="1" x14ac:dyDescent="0.25">
      <c r="A11" s="65" t="s">
        <v>75</v>
      </c>
      <c r="B11" s="9" t="s">
        <v>74</v>
      </c>
      <c r="C11" s="59">
        <v>1101000</v>
      </c>
      <c r="D11" s="59">
        <v>596647.61</v>
      </c>
      <c r="E11" s="124">
        <f t="shared" si="0"/>
        <v>0.54191426884650318</v>
      </c>
    </row>
    <row r="12" spans="1:5" s="90" customFormat="1" ht="28.9" customHeight="1" x14ac:dyDescent="0.25">
      <c r="A12" s="182" t="s">
        <v>161</v>
      </c>
      <c r="B12" s="62" t="s">
        <v>162</v>
      </c>
      <c r="C12" s="178">
        <f>C13</f>
        <v>5000</v>
      </c>
      <c r="D12" s="178">
        <f>D13</f>
        <v>0</v>
      </c>
      <c r="E12" s="124">
        <f t="shared" si="0"/>
        <v>0</v>
      </c>
    </row>
    <row r="13" spans="1:5" ht="24" customHeight="1" x14ac:dyDescent="0.25">
      <c r="A13" s="65" t="s">
        <v>163</v>
      </c>
      <c r="B13" s="9" t="s">
        <v>164</v>
      </c>
      <c r="C13" s="59">
        <v>5000</v>
      </c>
      <c r="D13" s="59">
        <v>0</v>
      </c>
      <c r="E13" s="124">
        <f t="shared" si="0"/>
        <v>0</v>
      </c>
    </row>
    <row r="14" spans="1:5" ht="31.9" customHeight="1" x14ac:dyDescent="0.25">
      <c r="A14" s="182" t="s">
        <v>62</v>
      </c>
      <c r="B14" s="62" t="s">
        <v>63</v>
      </c>
      <c r="C14" s="178">
        <f>C15+C16</f>
        <v>3352000</v>
      </c>
      <c r="D14" s="178">
        <f>D15+D16</f>
        <v>748537.54</v>
      </c>
      <c r="E14" s="124">
        <f t="shared" si="0"/>
        <v>0.22331072195704058</v>
      </c>
    </row>
    <row r="15" spans="1:5" ht="27.75" customHeight="1" x14ac:dyDescent="0.25">
      <c r="A15" s="8" t="s">
        <v>64</v>
      </c>
      <c r="B15" s="9" t="s">
        <v>65</v>
      </c>
      <c r="C15" s="59">
        <v>352000</v>
      </c>
      <c r="D15" s="59">
        <v>58857.13</v>
      </c>
      <c r="E15" s="124">
        <f t="shared" si="0"/>
        <v>0.16720775568181817</v>
      </c>
    </row>
    <row r="16" spans="1:5" ht="30" customHeight="1" x14ac:dyDescent="0.25">
      <c r="A16" s="10" t="s">
        <v>66</v>
      </c>
      <c r="B16" s="11" t="s">
        <v>67</v>
      </c>
      <c r="C16" s="66">
        <v>3000000</v>
      </c>
      <c r="D16" s="66">
        <v>689680.41</v>
      </c>
      <c r="E16" s="124">
        <f t="shared" si="0"/>
        <v>0.22989347000000002</v>
      </c>
    </row>
    <row r="17" spans="1:5" ht="27" customHeight="1" x14ac:dyDescent="0.25">
      <c r="A17" s="12" t="s">
        <v>241</v>
      </c>
      <c r="B17" s="13" t="s">
        <v>68</v>
      </c>
      <c r="C17" s="67">
        <f>C18</f>
        <v>2000</v>
      </c>
      <c r="D17" s="67">
        <f>D18</f>
        <v>705</v>
      </c>
      <c r="E17" s="124">
        <f t="shared" si="0"/>
        <v>0.35249999999999998</v>
      </c>
    </row>
    <row r="18" spans="1:5" ht="114.75" customHeight="1" x14ac:dyDescent="0.25">
      <c r="A18" s="8" t="s">
        <v>242</v>
      </c>
      <c r="B18" s="9" t="s">
        <v>53</v>
      </c>
      <c r="C18" s="59">
        <v>2000</v>
      </c>
      <c r="D18" s="59">
        <v>705</v>
      </c>
      <c r="E18" s="124">
        <f>D18/C18</f>
        <v>0.35249999999999998</v>
      </c>
    </row>
    <row r="19" spans="1:5" s="90" customFormat="1" ht="55.15" hidden="1" customHeight="1" x14ac:dyDescent="0.25">
      <c r="A19" s="182" t="s">
        <v>196</v>
      </c>
      <c r="B19" s="62" t="s">
        <v>197</v>
      </c>
      <c r="C19" s="178">
        <f>C20+C21</f>
        <v>0</v>
      </c>
      <c r="D19" s="178">
        <f>D20+D21</f>
        <v>0</v>
      </c>
      <c r="E19" s="124" t="s">
        <v>202</v>
      </c>
    </row>
    <row r="20" spans="1:5" ht="113.45" hidden="1" customHeight="1" x14ac:dyDescent="0.25">
      <c r="A20" s="8" t="s">
        <v>198</v>
      </c>
      <c r="B20" s="9" t="s">
        <v>199</v>
      </c>
      <c r="C20" s="59">
        <v>0</v>
      </c>
      <c r="D20" s="59">
        <v>0</v>
      </c>
      <c r="E20" s="124" t="s">
        <v>202</v>
      </c>
    </row>
    <row r="21" spans="1:5" ht="82.15" hidden="1" customHeight="1" x14ac:dyDescent="0.25">
      <c r="A21" s="8" t="s">
        <v>200</v>
      </c>
      <c r="B21" s="9" t="s">
        <v>201</v>
      </c>
      <c r="C21" s="59">
        <v>0</v>
      </c>
      <c r="D21" s="59">
        <v>0</v>
      </c>
      <c r="E21" s="124" t="s">
        <v>202</v>
      </c>
    </row>
    <row r="22" spans="1:5" ht="61.15" customHeight="1" x14ac:dyDescent="0.25">
      <c r="A22" s="182" t="s">
        <v>243</v>
      </c>
      <c r="B22" s="62" t="s">
        <v>69</v>
      </c>
      <c r="C22" s="178">
        <f>C23+C25</f>
        <v>250000</v>
      </c>
      <c r="D22" s="178">
        <f>D23+D25</f>
        <v>123293.12</v>
      </c>
      <c r="E22" s="124">
        <f t="shared" si="0"/>
        <v>0.49317247999999997</v>
      </c>
    </row>
    <row r="23" spans="1:5" ht="141.75" hidden="1" x14ac:dyDescent="0.25">
      <c r="A23" s="8" t="s">
        <v>128</v>
      </c>
      <c r="B23" s="19" t="s">
        <v>127</v>
      </c>
      <c r="C23" s="59">
        <f>C24</f>
        <v>0</v>
      </c>
      <c r="D23" s="59">
        <f>D24</f>
        <v>0</v>
      </c>
      <c r="E23" s="124" t="e">
        <f t="shared" si="0"/>
        <v>#DIV/0!</v>
      </c>
    </row>
    <row r="24" spans="1:5" ht="121.15" hidden="1" customHeight="1" x14ac:dyDescent="0.25">
      <c r="A24" s="65" t="s">
        <v>126</v>
      </c>
      <c r="B24" s="6" t="s">
        <v>125</v>
      </c>
      <c r="C24" s="59">
        <v>0</v>
      </c>
      <c r="D24" s="59">
        <v>0</v>
      </c>
      <c r="E24" s="124" t="e">
        <f t="shared" si="0"/>
        <v>#DIV/0!</v>
      </c>
    </row>
    <row r="25" spans="1:5" ht="138.75" customHeight="1" x14ac:dyDescent="0.25">
      <c r="A25" s="8" t="s">
        <v>244</v>
      </c>
      <c r="B25" s="9" t="s">
        <v>153</v>
      </c>
      <c r="C25" s="59">
        <f>C26</f>
        <v>250000</v>
      </c>
      <c r="D25" s="59">
        <f>D26</f>
        <v>123293.12</v>
      </c>
      <c r="E25" s="124">
        <f t="shared" si="0"/>
        <v>0.49317247999999997</v>
      </c>
    </row>
    <row r="26" spans="1:5" ht="110.25" x14ac:dyDescent="0.25">
      <c r="A26" s="65" t="s">
        <v>245</v>
      </c>
      <c r="B26" s="14" t="s">
        <v>154</v>
      </c>
      <c r="C26" s="59">
        <v>250000</v>
      </c>
      <c r="D26" s="59">
        <v>123293.12</v>
      </c>
      <c r="E26" s="124">
        <f>D26/C26</f>
        <v>0.49317247999999997</v>
      </c>
    </row>
    <row r="27" spans="1:5" ht="31.5" hidden="1" x14ac:dyDescent="0.25">
      <c r="A27" s="182" t="s">
        <v>181</v>
      </c>
      <c r="B27" s="183" t="s">
        <v>182</v>
      </c>
      <c r="C27" s="178" t="e">
        <f>#REF!</f>
        <v>#REF!</v>
      </c>
      <c r="D27" s="178" t="e">
        <f>#REF!</f>
        <v>#REF!</v>
      </c>
      <c r="E27" s="124" t="e">
        <f t="shared" si="0"/>
        <v>#REF!</v>
      </c>
    </row>
    <row r="28" spans="1:5" ht="136.9" hidden="1" customHeight="1" x14ac:dyDescent="0.25">
      <c r="A28" s="8" t="s">
        <v>183</v>
      </c>
      <c r="B28" s="16" t="s">
        <v>184</v>
      </c>
      <c r="C28" s="59" t="e">
        <f>#REF!</f>
        <v>#REF!</v>
      </c>
      <c r="D28" s="59" t="e">
        <f>#REF!</f>
        <v>#REF!</v>
      </c>
      <c r="E28" s="124" t="e">
        <f t="shared" si="0"/>
        <v>#REF!</v>
      </c>
    </row>
    <row r="29" spans="1:5" ht="0.75" customHeight="1" x14ac:dyDescent="0.25">
      <c r="A29" s="182" t="s">
        <v>337</v>
      </c>
      <c r="B29" s="183" t="s">
        <v>155</v>
      </c>
      <c r="C29" s="203">
        <f>C30+C35</f>
        <v>0</v>
      </c>
      <c r="D29" s="178">
        <f>D30+D35</f>
        <v>0</v>
      </c>
      <c r="E29" s="124" t="e">
        <f t="shared" ref="E29:E36" si="1">D29/C29</f>
        <v>#DIV/0!</v>
      </c>
    </row>
    <row r="30" spans="1:5" ht="63" hidden="1" x14ac:dyDescent="0.25">
      <c r="A30" s="8" t="s">
        <v>222</v>
      </c>
      <c r="B30" s="16" t="s">
        <v>223</v>
      </c>
      <c r="C30" s="59">
        <f>C31</f>
        <v>0</v>
      </c>
      <c r="D30" s="59">
        <f>D31</f>
        <v>0</v>
      </c>
      <c r="E30" s="124" t="e">
        <f t="shared" si="1"/>
        <v>#DIV/0!</v>
      </c>
    </row>
    <row r="31" spans="1:5" ht="19.5" hidden="1" customHeight="1" x14ac:dyDescent="0.25">
      <c r="A31" s="65" t="s">
        <v>220</v>
      </c>
      <c r="B31" s="14" t="s">
        <v>221</v>
      </c>
      <c r="C31" s="179">
        <v>0</v>
      </c>
      <c r="D31" s="179">
        <v>0</v>
      </c>
      <c r="E31" s="124" t="e">
        <f t="shared" si="1"/>
        <v>#DIV/0!</v>
      </c>
    </row>
    <row r="32" spans="1:5" ht="26.45" hidden="1" customHeight="1" x14ac:dyDescent="0.25">
      <c r="A32" s="182" t="s">
        <v>156</v>
      </c>
      <c r="B32" s="183" t="s">
        <v>157</v>
      </c>
      <c r="C32" s="178">
        <f>C33</f>
        <v>0</v>
      </c>
      <c r="D32" s="178">
        <f>D33</f>
        <v>0</v>
      </c>
      <c r="E32" s="124" t="e">
        <f t="shared" si="1"/>
        <v>#DIV/0!</v>
      </c>
    </row>
    <row r="33" spans="1:5" ht="36.6" hidden="1" customHeight="1" x14ac:dyDescent="0.25">
      <c r="A33" s="65" t="s">
        <v>158</v>
      </c>
      <c r="B33" s="14" t="s">
        <v>157</v>
      </c>
      <c r="C33" s="179">
        <f>C34</f>
        <v>0</v>
      </c>
      <c r="D33" s="179">
        <f>D34</f>
        <v>0</v>
      </c>
      <c r="E33" s="124" t="e">
        <f t="shared" si="1"/>
        <v>#DIV/0!</v>
      </c>
    </row>
    <row r="34" spans="1:5" ht="37.9" hidden="1" customHeight="1" x14ac:dyDescent="0.25">
      <c r="A34" s="65" t="s">
        <v>159</v>
      </c>
      <c r="B34" s="14" t="s">
        <v>89</v>
      </c>
      <c r="C34" s="179">
        <v>0</v>
      </c>
      <c r="D34" s="179">
        <v>0</v>
      </c>
      <c r="E34" s="124" t="e">
        <f t="shared" si="1"/>
        <v>#DIV/0!</v>
      </c>
    </row>
    <row r="35" spans="1:5" ht="128.25" hidden="1" customHeight="1" x14ac:dyDescent="0.25">
      <c r="A35" s="65" t="s">
        <v>321</v>
      </c>
      <c r="B35" s="199" t="s">
        <v>315</v>
      </c>
      <c r="C35" s="200">
        <f>C36</f>
        <v>0</v>
      </c>
      <c r="D35" s="200">
        <f>D36</f>
        <v>0</v>
      </c>
      <c r="E35" s="124" t="e">
        <f t="shared" si="1"/>
        <v>#DIV/0!</v>
      </c>
    </row>
    <row r="36" spans="1:5" ht="104.25" hidden="1" customHeight="1" x14ac:dyDescent="0.25">
      <c r="A36" s="65" t="s">
        <v>320</v>
      </c>
      <c r="B36" s="14" t="s">
        <v>316</v>
      </c>
      <c r="C36" s="198">
        <v>0</v>
      </c>
      <c r="D36" s="198">
        <v>0</v>
      </c>
      <c r="E36" s="124" t="e">
        <f t="shared" si="1"/>
        <v>#DIV/0!</v>
      </c>
    </row>
    <row r="37" spans="1:5" x14ac:dyDescent="0.25">
      <c r="A37" s="182" t="s">
        <v>246</v>
      </c>
      <c r="B37" s="62" t="s">
        <v>70</v>
      </c>
      <c r="C37" s="178">
        <f>C38</f>
        <v>6143718</v>
      </c>
      <c r="D37" s="178">
        <f>D38</f>
        <v>2088300</v>
      </c>
      <c r="E37" s="124">
        <f>D37/C37</f>
        <v>0.33990817937932699</v>
      </c>
    </row>
    <row r="38" spans="1:5" ht="50.45" customHeight="1" x14ac:dyDescent="0.25">
      <c r="A38" s="182" t="s">
        <v>247</v>
      </c>
      <c r="B38" s="62" t="s">
        <v>71</v>
      </c>
      <c r="C38" s="178">
        <f>C39+C53+C43+C51+C55</f>
        <v>6143718</v>
      </c>
      <c r="D38" s="178">
        <f>D39+D43+D53+D55</f>
        <v>2088300</v>
      </c>
      <c r="E38" s="124">
        <f>D38/C38</f>
        <v>0.33990817937932699</v>
      </c>
    </row>
    <row r="39" spans="1:5" ht="37.9" customHeight="1" x14ac:dyDescent="0.25">
      <c r="A39" s="279" t="s">
        <v>248</v>
      </c>
      <c r="B39" s="283" t="s">
        <v>72</v>
      </c>
      <c r="C39" s="267">
        <f>C41+C42</f>
        <v>4081000</v>
      </c>
      <c r="D39" s="267">
        <f>D41+D42</f>
        <v>2039500</v>
      </c>
      <c r="E39" s="284">
        <f>D39/C39</f>
        <v>0.49975496201911296</v>
      </c>
    </row>
    <row r="40" spans="1:5" ht="10.15" hidden="1" customHeight="1" x14ac:dyDescent="0.25">
      <c r="A40" s="279"/>
      <c r="B40" s="283"/>
      <c r="C40" s="267"/>
      <c r="D40" s="267"/>
      <c r="E40" s="285"/>
    </row>
    <row r="41" spans="1:5" ht="56.25" customHeight="1" x14ac:dyDescent="0.25">
      <c r="A41" s="8" t="s">
        <v>249</v>
      </c>
      <c r="B41" s="16" t="s">
        <v>338</v>
      </c>
      <c r="C41" s="59">
        <v>4081000</v>
      </c>
      <c r="D41" s="59">
        <v>2039500</v>
      </c>
      <c r="E41" s="125">
        <f>D41/C41</f>
        <v>0.49975496201911296</v>
      </c>
    </row>
    <row r="42" spans="1:5" ht="94.5" hidden="1" x14ac:dyDescent="0.25">
      <c r="A42" s="8" t="s">
        <v>142</v>
      </c>
      <c r="B42" s="16" t="s">
        <v>143</v>
      </c>
      <c r="C42" s="59"/>
      <c r="D42" s="59"/>
      <c r="E42" s="125"/>
    </row>
    <row r="43" spans="1:5" ht="67.150000000000006" customHeight="1" x14ac:dyDescent="0.25">
      <c r="A43" s="184" t="s">
        <v>250</v>
      </c>
      <c r="B43" s="183" t="s">
        <v>129</v>
      </c>
      <c r="C43" s="178">
        <f>C44+C46+C45</f>
        <v>1965140</v>
      </c>
      <c r="D43" s="178">
        <f>D44+D46+D45</f>
        <v>0</v>
      </c>
      <c r="E43" s="124">
        <f t="shared" ref="E43:E49" si="2">D43/C43</f>
        <v>0</v>
      </c>
    </row>
    <row r="44" spans="1:5" ht="96.75" customHeight="1" x14ac:dyDescent="0.25">
      <c r="A44" s="24" t="s">
        <v>251</v>
      </c>
      <c r="B44" s="16" t="s">
        <v>170</v>
      </c>
      <c r="C44" s="179">
        <v>1925718</v>
      </c>
      <c r="D44" s="179">
        <v>0</v>
      </c>
      <c r="E44" s="124">
        <f t="shared" si="2"/>
        <v>0</v>
      </c>
    </row>
    <row r="45" spans="1:5" ht="63.75" hidden="1" customHeight="1" x14ac:dyDescent="0.25">
      <c r="A45" s="24" t="s">
        <v>317</v>
      </c>
      <c r="B45" s="16" t="s">
        <v>318</v>
      </c>
      <c r="C45" s="198">
        <v>0</v>
      </c>
      <c r="D45" s="198">
        <v>0</v>
      </c>
      <c r="E45" s="124" t="e">
        <f t="shared" si="2"/>
        <v>#DIV/0!</v>
      </c>
    </row>
    <row r="46" spans="1:5" ht="122.25" customHeight="1" x14ac:dyDescent="0.25">
      <c r="A46" s="65" t="s">
        <v>252</v>
      </c>
      <c r="B46" s="16" t="s">
        <v>240</v>
      </c>
      <c r="C46" s="179">
        <v>39422</v>
      </c>
      <c r="D46" s="179">
        <v>0</v>
      </c>
      <c r="E46" s="124">
        <f t="shared" si="2"/>
        <v>0</v>
      </c>
    </row>
    <row r="47" spans="1:5" ht="46.15" hidden="1" customHeight="1" x14ac:dyDescent="0.25">
      <c r="A47" s="8" t="s">
        <v>176</v>
      </c>
      <c r="B47" s="16" t="s">
        <v>177</v>
      </c>
      <c r="C47" s="59">
        <f>C49+C48</f>
        <v>0</v>
      </c>
      <c r="D47" s="59">
        <f>D49+D48</f>
        <v>0</v>
      </c>
      <c r="E47" s="124" t="e">
        <f t="shared" si="2"/>
        <v>#DIV/0!</v>
      </c>
    </row>
    <row r="48" spans="1:5" ht="65.45" hidden="1" customHeight="1" x14ac:dyDescent="0.25">
      <c r="A48" s="65" t="s">
        <v>178</v>
      </c>
      <c r="B48" s="14" t="s">
        <v>179</v>
      </c>
      <c r="C48" s="179">
        <v>0</v>
      </c>
      <c r="D48" s="179">
        <v>0</v>
      </c>
      <c r="E48" s="126" t="e">
        <f t="shared" si="2"/>
        <v>#DIV/0!</v>
      </c>
    </row>
    <row r="49" spans="1:5" ht="72" hidden="1" customHeight="1" x14ac:dyDescent="0.25">
      <c r="A49" s="65" t="s">
        <v>185</v>
      </c>
      <c r="B49" s="14" t="s">
        <v>186</v>
      </c>
      <c r="C49" s="179">
        <v>0</v>
      </c>
      <c r="D49" s="179">
        <v>0</v>
      </c>
      <c r="E49" s="126" t="e">
        <f t="shared" si="2"/>
        <v>#DIV/0!</v>
      </c>
    </row>
    <row r="50" spans="1:5" ht="65.45" hidden="1" customHeight="1" x14ac:dyDescent="0.25">
      <c r="A50" s="8"/>
      <c r="B50" s="16"/>
      <c r="C50" s="59"/>
      <c r="D50" s="59"/>
      <c r="E50" s="125"/>
    </row>
    <row r="51" spans="1:5" hidden="1" x14ac:dyDescent="0.25">
      <c r="A51" s="184" t="s">
        <v>114</v>
      </c>
      <c r="B51" s="183" t="s">
        <v>115</v>
      </c>
      <c r="C51" s="178"/>
      <c r="D51" s="59"/>
      <c r="E51" s="125"/>
    </row>
    <row r="52" spans="1:5" ht="110.25" hidden="1" x14ac:dyDescent="0.25">
      <c r="A52" s="26" t="s">
        <v>116</v>
      </c>
      <c r="B52" s="16" t="s">
        <v>117</v>
      </c>
      <c r="C52" s="59"/>
      <c r="D52" s="59"/>
      <c r="E52" s="125"/>
    </row>
    <row r="53" spans="1:5" ht="64.900000000000006" customHeight="1" x14ac:dyDescent="0.25">
      <c r="A53" s="17" t="s">
        <v>253</v>
      </c>
      <c r="B53" s="19" t="s">
        <v>172</v>
      </c>
      <c r="C53" s="181">
        <f>C54</f>
        <v>97578</v>
      </c>
      <c r="D53" s="181">
        <f>D54</f>
        <v>48800</v>
      </c>
      <c r="E53" s="127">
        <f>D53/C53</f>
        <v>0.50011273032855763</v>
      </c>
    </row>
    <row r="54" spans="1:5" ht="83.25" customHeight="1" x14ac:dyDescent="0.25">
      <c r="A54" s="65" t="s">
        <v>254</v>
      </c>
      <c r="B54" s="6" t="s">
        <v>90</v>
      </c>
      <c r="C54" s="180">
        <v>97578</v>
      </c>
      <c r="D54" s="179">
        <v>48800</v>
      </c>
      <c r="E54" s="127">
        <f>D54/C54</f>
        <v>0.50011273032855763</v>
      </c>
    </row>
    <row r="55" spans="1:5" ht="1.5" hidden="1" customHeight="1" x14ac:dyDescent="0.25">
      <c r="A55" s="182" t="s">
        <v>255</v>
      </c>
      <c r="B55" s="62" t="s">
        <v>115</v>
      </c>
      <c r="C55" s="181">
        <f>C56</f>
        <v>0</v>
      </c>
      <c r="D55" s="181">
        <f>D56</f>
        <v>0</v>
      </c>
      <c r="E55" s="127" t="e">
        <f>D55/C55</f>
        <v>#DIV/0!</v>
      </c>
    </row>
    <row r="56" spans="1:5" ht="105" hidden="1" customHeight="1" x14ac:dyDescent="0.25">
      <c r="A56" s="182" t="s">
        <v>256</v>
      </c>
      <c r="B56" s="9" t="s">
        <v>224</v>
      </c>
      <c r="C56" s="181">
        <v>0</v>
      </c>
      <c r="D56" s="181">
        <v>0</v>
      </c>
      <c r="E56" s="127" t="e">
        <f>D56/C56</f>
        <v>#DIV/0!</v>
      </c>
    </row>
    <row r="57" spans="1:5" x14ac:dyDescent="0.25">
      <c r="A57" s="62" t="s">
        <v>73</v>
      </c>
      <c r="B57" s="9"/>
      <c r="C57" s="181">
        <f>C7+C37</f>
        <v>11003718</v>
      </c>
      <c r="D57" s="181">
        <f>D7+D37</f>
        <v>3636597.7600000002</v>
      </c>
      <c r="E57" s="127">
        <f>D57/C57</f>
        <v>0.33048809138874696</v>
      </c>
    </row>
    <row r="58" spans="1:5" x14ac:dyDescent="0.25">
      <c r="C58" s="190"/>
      <c r="E58" s="191"/>
    </row>
  </sheetData>
  <mergeCells count="6">
    <mergeCell ref="A4:E5"/>
    <mergeCell ref="A39:A40"/>
    <mergeCell ref="B39:B40"/>
    <mergeCell ref="C39:C40"/>
    <mergeCell ref="D39:D40"/>
    <mergeCell ref="E39:E40"/>
  </mergeCells>
  <printOptions horizontalCentered="1"/>
  <pageMargins left="0" right="0" top="0" bottom="0" header="0" footer="0"/>
  <pageSetup paperSize="9" scale="84" fitToWidth="0" fitToHeight="3" orientation="portrait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view="pageBreakPreview" zoomScaleNormal="100" zoomScaleSheetLayoutView="100" workbookViewId="0">
      <selection activeCell="D15" sqref="D15"/>
    </sheetView>
  </sheetViews>
  <sheetFormatPr defaultRowHeight="15.75" x14ac:dyDescent="0.25"/>
  <cols>
    <col min="1" max="1" width="12.33203125" style="20" customWidth="1"/>
    <col min="2" max="2" width="51.1640625" style="21" customWidth="1"/>
    <col min="3" max="3" width="23.5" style="25" customWidth="1"/>
    <col min="4" max="4" width="22.1640625" style="25" customWidth="1"/>
    <col min="5" max="5" width="23.6640625" style="25" customWidth="1"/>
    <col min="6" max="6" width="3.33203125" style="21" hidden="1" customWidth="1"/>
    <col min="7" max="13" width="9.1640625" style="21" hidden="1" customWidth="1"/>
    <col min="14" max="16384" width="9.33203125" style="21"/>
  </cols>
  <sheetData>
    <row r="1" spans="1:15" x14ac:dyDescent="0.25">
      <c r="E1" s="22" t="s">
        <v>35</v>
      </c>
      <c r="I1" s="5" t="s">
        <v>35</v>
      </c>
    </row>
    <row r="2" spans="1:15" x14ac:dyDescent="0.25">
      <c r="E2" s="63" t="str">
        <f>Прил1!F2</f>
        <v>к  постановлению Администрации АСП</v>
      </c>
      <c r="I2" s="5" t="s">
        <v>21</v>
      </c>
    </row>
    <row r="3" spans="1:15" x14ac:dyDescent="0.25">
      <c r="D3" s="3"/>
      <c r="E3" s="5" t="str">
        <f>Прил1!F3</f>
        <v>от 05.07.2022 № 107</v>
      </c>
      <c r="I3" s="5" t="s">
        <v>22</v>
      </c>
    </row>
    <row r="4" spans="1:15" x14ac:dyDescent="0.25">
      <c r="I4" s="5"/>
    </row>
    <row r="5" spans="1:15" ht="40.15" customHeight="1" x14ac:dyDescent="0.25">
      <c r="A5" s="287" t="s">
        <v>329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3"/>
      <c r="O5" s="23"/>
    </row>
    <row r="6" spans="1:15" ht="31.5" x14ac:dyDescent="0.25">
      <c r="A6" s="50" t="s">
        <v>36</v>
      </c>
      <c r="B6" s="38" t="s">
        <v>0</v>
      </c>
      <c r="C6" s="7" t="s">
        <v>327</v>
      </c>
      <c r="D6" s="104" t="s">
        <v>361</v>
      </c>
      <c r="E6" s="104" t="s">
        <v>195</v>
      </c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0" t="s">
        <v>46</v>
      </c>
      <c r="B7" s="52" t="s">
        <v>37</v>
      </c>
      <c r="C7" s="69">
        <f>C8+C9+C10+C11</f>
        <v>4572414</v>
      </c>
      <c r="D7" s="69">
        <f>D8+D9+D10+D11</f>
        <v>2106587.3099999996</v>
      </c>
      <c r="E7" s="176">
        <f>D7/C7</f>
        <v>0.46071666082730034</v>
      </c>
      <c r="F7" s="51"/>
      <c r="G7" s="51"/>
      <c r="H7" s="51"/>
      <c r="I7" s="51"/>
      <c r="J7" s="51"/>
      <c r="K7" s="51"/>
      <c r="L7" s="51"/>
      <c r="M7" s="51"/>
    </row>
    <row r="8" spans="1:15" ht="45" x14ac:dyDescent="0.25">
      <c r="A8" s="53" t="s">
        <v>23</v>
      </c>
      <c r="B8" s="54" t="s">
        <v>146</v>
      </c>
      <c r="C8" s="77">
        <f>'прил 4'!F9</f>
        <v>916837</v>
      </c>
      <c r="D8" s="77">
        <f>'прил 4'!G9</f>
        <v>438602.49</v>
      </c>
      <c r="E8" s="177">
        <f t="shared" ref="E8:E35" si="0">D8/C8</f>
        <v>0.47838655071730307</v>
      </c>
      <c r="F8" s="51"/>
      <c r="G8" s="51"/>
      <c r="H8" s="51"/>
      <c r="I8" s="51"/>
      <c r="J8" s="51"/>
      <c r="K8" s="51"/>
      <c r="L8" s="51"/>
      <c r="M8" s="51"/>
    </row>
    <row r="9" spans="1:15" ht="69.75" customHeight="1" x14ac:dyDescent="0.25">
      <c r="A9" s="53" t="s">
        <v>24</v>
      </c>
      <c r="B9" s="54" t="s">
        <v>38</v>
      </c>
      <c r="C9" s="78">
        <f>'прил 4'!F13</f>
        <v>3286357</v>
      </c>
      <c r="D9" s="78">
        <f>'прил 4'!G13</f>
        <v>1636364.8199999998</v>
      </c>
      <c r="E9" s="177">
        <f t="shared" si="0"/>
        <v>0.49792667686438202</v>
      </c>
      <c r="F9" s="51"/>
      <c r="G9" s="51"/>
      <c r="H9" s="51"/>
      <c r="I9" s="51"/>
      <c r="J9" s="51"/>
      <c r="K9" s="51"/>
      <c r="L9" s="51"/>
      <c r="M9" s="51"/>
    </row>
    <row r="10" spans="1:15" x14ac:dyDescent="0.25">
      <c r="A10" s="53" t="s">
        <v>25</v>
      </c>
      <c r="B10" s="54" t="s">
        <v>4</v>
      </c>
      <c r="C10" s="61">
        <f>'прил 4'!F22</f>
        <v>100000</v>
      </c>
      <c r="D10" s="61">
        <f>'прил 4'!G22</f>
        <v>0</v>
      </c>
      <c r="E10" s="177">
        <f t="shared" si="0"/>
        <v>0</v>
      </c>
      <c r="F10" s="51"/>
      <c r="G10" s="51"/>
      <c r="H10" s="51"/>
      <c r="I10" s="51"/>
      <c r="J10" s="51"/>
      <c r="K10" s="51"/>
      <c r="L10" s="51"/>
      <c r="M10" s="51"/>
    </row>
    <row r="11" spans="1:15" x14ac:dyDescent="0.25">
      <c r="A11" s="53" t="s">
        <v>26</v>
      </c>
      <c r="B11" s="54" t="s">
        <v>5</v>
      </c>
      <c r="C11" s="61">
        <f>'прил 4'!F26</f>
        <v>269220</v>
      </c>
      <c r="D11" s="61">
        <f>'прил 4'!G26</f>
        <v>31620</v>
      </c>
      <c r="E11" s="177">
        <f t="shared" si="0"/>
        <v>0.11745041230220638</v>
      </c>
      <c r="F11" s="51"/>
      <c r="G11" s="51"/>
      <c r="H11" s="51"/>
      <c r="I11" s="51"/>
      <c r="J11" s="51"/>
      <c r="K11" s="51"/>
      <c r="L11" s="51"/>
      <c r="M11" s="51"/>
    </row>
    <row r="12" spans="1:15" x14ac:dyDescent="0.25">
      <c r="A12" s="50" t="s">
        <v>47</v>
      </c>
      <c r="B12" s="55" t="s">
        <v>39</v>
      </c>
      <c r="C12" s="79">
        <f>C13</f>
        <v>97578</v>
      </c>
      <c r="D12" s="79">
        <f>'прил 4'!G35</f>
        <v>48800</v>
      </c>
      <c r="E12" s="176">
        <f t="shared" si="0"/>
        <v>0.50011273032855763</v>
      </c>
      <c r="F12" s="51"/>
      <c r="G12" s="51"/>
      <c r="H12" s="51"/>
      <c r="I12" s="51"/>
      <c r="J12" s="51"/>
      <c r="K12" s="51"/>
      <c r="L12" s="51"/>
      <c r="M12" s="51"/>
    </row>
    <row r="13" spans="1:15" ht="24.75" customHeight="1" x14ac:dyDescent="0.25">
      <c r="A13" s="53" t="s">
        <v>27</v>
      </c>
      <c r="B13" s="56" t="s">
        <v>6</v>
      </c>
      <c r="C13" s="61">
        <f>'прил 4'!F35</f>
        <v>97578</v>
      </c>
      <c r="D13" s="61">
        <f>'прил 4'!G36</f>
        <v>48800</v>
      </c>
      <c r="E13" s="177">
        <f t="shared" si="0"/>
        <v>0.50011273032855763</v>
      </c>
      <c r="F13" s="51"/>
      <c r="G13" s="51"/>
      <c r="H13" s="51"/>
      <c r="I13" s="51"/>
      <c r="J13" s="51"/>
      <c r="K13" s="51"/>
      <c r="L13" s="51"/>
      <c r="M13" s="51"/>
    </row>
    <row r="14" spans="1:15" s="89" customFormat="1" ht="35.25" customHeight="1" x14ac:dyDescent="0.25">
      <c r="A14" s="50" t="s">
        <v>133</v>
      </c>
      <c r="B14" s="55" t="s">
        <v>138</v>
      </c>
      <c r="C14" s="79">
        <f>C15+C16+C17</f>
        <v>211000</v>
      </c>
      <c r="D14" s="79">
        <f>D15+D16+D17</f>
        <v>10646.439999999999</v>
      </c>
      <c r="E14" s="176">
        <f t="shared" si="0"/>
        <v>5.04570616113744E-2</v>
      </c>
      <c r="F14" s="88"/>
      <c r="G14" s="88"/>
      <c r="H14" s="88"/>
      <c r="I14" s="88"/>
      <c r="J14" s="88"/>
      <c r="K14" s="88"/>
      <c r="L14" s="88"/>
      <c r="M14" s="88"/>
    </row>
    <row r="15" spans="1:15" ht="54" customHeight="1" x14ac:dyDescent="0.25">
      <c r="A15" s="53" t="s">
        <v>135</v>
      </c>
      <c r="B15" s="56" t="s">
        <v>134</v>
      </c>
      <c r="C15" s="61">
        <f>'прил 4'!F39</f>
        <v>0</v>
      </c>
      <c r="D15" s="61">
        <f>'прил 4'!G39</f>
        <v>0</v>
      </c>
      <c r="E15" s="177">
        <v>0</v>
      </c>
      <c r="F15" s="51"/>
      <c r="G15" s="51"/>
      <c r="H15" s="51"/>
      <c r="I15" s="51"/>
      <c r="J15" s="51"/>
      <c r="K15" s="51"/>
      <c r="L15" s="51"/>
      <c r="M15" s="51"/>
    </row>
    <row r="16" spans="1:15" x14ac:dyDescent="0.25">
      <c r="A16" s="53" t="s">
        <v>136</v>
      </c>
      <c r="B16" s="56" t="s">
        <v>137</v>
      </c>
      <c r="C16" s="61">
        <f>'прил 4'!F43</f>
        <v>206000</v>
      </c>
      <c r="D16" s="61">
        <f>'прил 4'!G43</f>
        <v>10646.439999999999</v>
      </c>
      <c r="E16" s="177">
        <f t="shared" si="0"/>
        <v>5.1681747572815524E-2</v>
      </c>
      <c r="F16" s="51"/>
      <c r="G16" s="51"/>
      <c r="H16" s="51"/>
      <c r="I16" s="51"/>
      <c r="J16" s="51"/>
      <c r="K16" s="51"/>
      <c r="L16" s="51"/>
      <c r="M16" s="51"/>
    </row>
    <row r="17" spans="1:13" ht="45" x14ac:dyDescent="0.25">
      <c r="A17" s="53" t="s">
        <v>139</v>
      </c>
      <c r="B17" s="56" t="s">
        <v>140</v>
      </c>
      <c r="C17" s="61">
        <f>'прил 4'!F49</f>
        <v>5000</v>
      </c>
      <c r="D17" s="61">
        <f>'прил 4'!G49</f>
        <v>0</v>
      </c>
      <c r="E17" s="177">
        <f t="shared" si="0"/>
        <v>0</v>
      </c>
      <c r="F17" s="51"/>
      <c r="G17" s="51"/>
      <c r="H17" s="51"/>
      <c r="I17" s="51"/>
      <c r="J17" s="51"/>
      <c r="K17" s="51"/>
      <c r="L17" s="51"/>
      <c r="M17" s="51"/>
    </row>
    <row r="18" spans="1:13" x14ac:dyDescent="0.25">
      <c r="A18" s="50" t="s">
        <v>48</v>
      </c>
      <c r="B18" s="52" t="s">
        <v>40</v>
      </c>
      <c r="C18" s="79">
        <f>C20+C21</f>
        <v>3579931</v>
      </c>
      <c r="D18" s="79">
        <f>D20+D21</f>
        <v>1041244.22</v>
      </c>
      <c r="E18" s="176">
        <f t="shared" si="0"/>
        <v>0.29085594666489384</v>
      </c>
      <c r="F18" s="51"/>
      <c r="G18" s="51"/>
      <c r="H18" s="51"/>
      <c r="I18" s="51"/>
      <c r="J18" s="51"/>
      <c r="K18" s="51"/>
      <c r="L18" s="51"/>
      <c r="M18" s="51"/>
    </row>
    <row r="19" spans="1:13" hidden="1" x14ac:dyDescent="0.25">
      <c r="A19" s="53" t="s">
        <v>144</v>
      </c>
      <c r="B19" s="54" t="s">
        <v>145</v>
      </c>
      <c r="C19" s="61">
        <f>'прил 4'!F55</f>
        <v>2419835</v>
      </c>
      <c r="D19" s="61">
        <f>'прил 4'!G55</f>
        <v>1041244.22</v>
      </c>
      <c r="E19" s="176">
        <f t="shared" si="0"/>
        <v>0.43029554494418004</v>
      </c>
      <c r="F19" s="51"/>
      <c r="G19" s="51"/>
      <c r="H19" s="51"/>
      <c r="I19" s="51"/>
      <c r="J19" s="51"/>
      <c r="K19" s="51"/>
      <c r="L19" s="51"/>
      <c r="M19" s="51"/>
    </row>
    <row r="20" spans="1:13" x14ac:dyDescent="0.25">
      <c r="A20" s="53" t="s">
        <v>28</v>
      </c>
      <c r="B20" s="54" t="s">
        <v>8</v>
      </c>
      <c r="C20" s="61">
        <f>'прил 4'!F53</f>
        <v>3516725</v>
      </c>
      <c r="D20" s="61">
        <f>'прил 4'!G53</f>
        <v>1041244.22</v>
      </c>
      <c r="E20" s="177">
        <f t="shared" si="0"/>
        <v>0.29608349245391663</v>
      </c>
      <c r="F20" s="51"/>
      <c r="G20" s="51"/>
      <c r="H20" s="51"/>
      <c r="I20" s="51"/>
      <c r="J20" s="51"/>
      <c r="K20" s="51"/>
      <c r="L20" s="51"/>
      <c r="M20" s="51"/>
    </row>
    <row r="21" spans="1:13" ht="30" x14ac:dyDescent="0.25">
      <c r="A21" s="53" t="s">
        <v>29</v>
      </c>
      <c r="B21" s="54" t="s">
        <v>9</v>
      </c>
      <c r="C21" s="61">
        <f>'прил 4'!F64</f>
        <v>63206</v>
      </c>
      <c r="D21" s="61">
        <f>'прил 4'!G64</f>
        <v>0</v>
      </c>
      <c r="E21" s="177">
        <f t="shared" si="0"/>
        <v>0</v>
      </c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50" t="s">
        <v>49</v>
      </c>
      <c r="B22" s="55" t="s">
        <v>41</v>
      </c>
      <c r="C22" s="79">
        <f>C23+C24+C25</f>
        <v>2300795</v>
      </c>
      <c r="D22" s="80">
        <f>D23+D24+D25</f>
        <v>800697.51</v>
      </c>
      <c r="E22" s="176">
        <f t="shared" si="0"/>
        <v>0.34800906208506188</v>
      </c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53" t="s">
        <v>30</v>
      </c>
      <c r="B23" s="56" t="s">
        <v>10</v>
      </c>
      <c r="C23" s="61">
        <f>'прил 4'!F73</f>
        <v>875570</v>
      </c>
      <c r="D23" s="61">
        <f>'прил 4'!G73</f>
        <v>354408.20999999996</v>
      </c>
      <c r="E23" s="177">
        <f t="shared" si="0"/>
        <v>0.40477427275945949</v>
      </c>
      <c r="F23" s="51"/>
      <c r="G23" s="51"/>
      <c r="H23" s="51"/>
      <c r="I23" s="51"/>
      <c r="J23" s="51"/>
      <c r="K23" s="51"/>
      <c r="L23" s="51"/>
      <c r="M23" s="51"/>
    </row>
    <row r="24" spans="1:13" hidden="1" x14ac:dyDescent="0.25">
      <c r="A24" s="53" t="s">
        <v>31</v>
      </c>
      <c r="B24" s="56" t="s">
        <v>12</v>
      </c>
      <c r="C24" s="61">
        <f>'прил 4'!F81</f>
        <v>0</v>
      </c>
      <c r="D24" s="61">
        <f>'прил 4'!G81</f>
        <v>0</v>
      </c>
      <c r="E24" s="177">
        <v>0</v>
      </c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A25" s="53" t="s">
        <v>32</v>
      </c>
      <c r="B25" s="54" t="s">
        <v>13</v>
      </c>
      <c r="C25" s="61">
        <f>'прил 4'!F92</f>
        <v>1425225</v>
      </c>
      <c r="D25" s="61">
        <f>'прил 4'!G92</f>
        <v>446289.3</v>
      </c>
      <c r="E25" s="177">
        <f t="shared" si="0"/>
        <v>0.31313603115297584</v>
      </c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A26" s="50" t="s">
        <v>50</v>
      </c>
      <c r="B26" s="52" t="s">
        <v>42</v>
      </c>
      <c r="C26" s="58">
        <f>C27</f>
        <v>0</v>
      </c>
      <c r="D26" s="58">
        <f>D27</f>
        <v>0</v>
      </c>
      <c r="E26" s="58">
        <v>0</v>
      </c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A27" s="53" t="s">
        <v>33</v>
      </c>
      <c r="B27" s="54" t="s">
        <v>147</v>
      </c>
      <c r="C27" s="78">
        <v>0</v>
      </c>
      <c r="D27" s="78">
        <v>0</v>
      </c>
      <c r="E27" s="177">
        <v>0</v>
      </c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A28" s="50" t="s">
        <v>51</v>
      </c>
      <c r="B28" s="52" t="s">
        <v>148</v>
      </c>
      <c r="C28" s="58">
        <f>C29</f>
        <v>60000</v>
      </c>
      <c r="D28" s="58">
        <f>D29</f>
        <v>23116</v>
      </c>
      <c r="E28" s="176">
        <f t="shared" si="0"/>
        <v>0.38526666666666665</v>
      </c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A29" s="53" t="s">
        <v>34</v>
      </c>
      <c r="B29" s="54" t="s">
        <v>18</v>
      </c>
      <c r="C29" s="78">
        <f>'прил 4'!F107</f>
        <v>60000</v>
      </c>
      <c r="D29" s="78">
        <f>'прил 4'!G107</f>
        <v>23116</v>
      </c>
      <c r="E29" s="177">
        <f t="shared" si="0"/>
        <v>0.38526666666666665</v>
      </c>
      <c r="F29" s="51"/>
      <c r="G29" s="51"/>
      <c r="H29" s="51"/>
      <c r="I29" s="51"/>
      <c r="J29" s="51"/>
      <c r="K29" s="51"/>
      <c r="L29" s="51"/>
      <c r="M29" s="51"/>
    </row>
    <row r="30" spans="1:13" ht="15" customHeight="1" x14ac:dyDescent="0.25">
      <c r="A30" s="50" t="s">
        <v>110</v>
      </c>
      <c r="B30" s="57" t="s">
        <v>111</v>
      </c>
      <c r="C30" s="58">
        <f>C31</f>
        <v>132000</v>
      </c>
      <c r="D30" s="58">
        <f>D31</f>
        <v>79971.27</v>
      </c>
      <c r="E30" s="176">
        <f t="shared" si="0"/>
        <v>0.60584295454545456</v>
      </c>
      <c r="F30" s="51"/>
      <c r="G30" s="51"/>
      <c r="H30" s="51"/>
      <c r="I30" s="51"/>
      <c r="J30" s="51"/>
      <c r="K30" s="51"/>
      <c r="L30" s="51"/>
      <c r="M30" s="51"/>
    </row>
    <row r="31" spans="1:13" ht="31.5" customHeight="1" x14ac:dyDescent="0.25">
      <c r="A31" s="53" t="s">
        <v>257</v>
      </c>
      <c r="B31" s="54" t="s">
        <v>258</v>
      </c>
      <c r="C31" s="61">
        <f>'прил 4'!F111</f>
        <v>132000</v>
      </c>
      <c r="D31" s="61">
        <f>'прил 4'!G111</f>
        <v>79971.27</v>
      </c>
      <c r="E31" s="177">
        <f t="shared" si="0"/>
        <v>0.60584295454545456</v>
      </c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A32" s="50">
        <v>1100</v>
      </c>
      <c r="B32" s="52" t="s">
        <v>19</v>
      </c>
      <c r="C32" s="58">
        <f>C33</f>
        <v>50000</v>
      </c>
      <c r="D32" s="58">
        <f>D33</f>
        <v>8764.82</v>
      </c>
      <c r="E32" s="176">
        <f t="shared" si="0"/>
        <v>0.17529639999999999</v>
      </c>
      <c r="F32" s="51"/>
      <c r="G32" s="51"/>
      <c r="H32" s="51"/>
      <c r="I32" s="51"/>
      <c r="J32" s="51"/>
      <c r="K32" s="51"/>
      <c r="L32" s="51"/>
      <c r="M32" s="51"/>
    </row>
    <row r="33" spans="1:13" x14ac:dyDescent="0.25">
      <c r="A33" s="53">
        <v>1102</v>
      </c>
      <c r="B33" s="54" t="s">
        <v>149</v>
      </c>
      <c r="C33" s="78">
        <f>'прил 4'!F115</f>
        <v>50000</v>
      </c>
      <c r="D33" s="78">
        <f>'прил 4'!G115</f>
        <v>8764.82</v>
      </c>
      <c r="E33" s="177">
        <f t="shared" si="0"/>
        <v>0.17529639999999999</v>
      </c>
      <c r="F33" s="51"/>
      <c r="G33" s="51"/>
      <c r="H33" s="51"/>
      <c r="I33" s="51"/>
      <c r="J33" s="51"/>
      <c r="K33" s="51"/>
      <c r="L33" s="51"/>
      <c r="M33" s="51"/>
    </row>
    <row r="34" spans="1:13" ht="13.9" customHeight="1" x14ac:dyDescent="0.25">
      <c r="A34" s="286" t="s">
        <v>43</v>
      </c>
      <c r="B34" s="286"/>
      <c r="C34" s="58">
        <f>C35</f>
        <v>11003718</v>
      </c>
      <c r="D34" s="58">
        <f>D35</f>
        <v>4119827.5699999989</v>
      </c>
      <c r="E34" s="176">
        <f t="shared" si="0"/>
        <v>0.37440323079889898</v>
      </c>
      <c r="F34" s="51"/>
      <c r="G34" s="51"/>
      <c r="H34" s="51"/>
      <c r="I34" s="51"/>
      <c r="J34" s="51"/>
      <c r="K34" s="51"/>
      <c r="L34" s="51"/>
      <c r="M34" s="51"/>
    </row>
    <row r="35" spans="1:13" ht="12.6" customHeight="1" x14ac:dyDescent="0.25">
      <c r="A35" s="286" t="s">
        <v>44</v>
      </c>
      <c r="B35" s="286"/>
      <c r="C35" s="58">
        <f>C7+C12+C18+C22+C28+C30+C32+C14</f>
        <v>11003718</v>
      </c>
      <c r="D35" s="58">
        <f>D7+D12+D18+D22+D28+D30+D32+D14</f>
        <v>4119827.5699999989</v>
      </c>
      <c r="E35" s="176">
        <f t="shared" si="0"/>
        <v>0.37440323079889898</v>
      </c>
      <c r="F35" s="51"/>
      <c r="G35" s="51"/>
      <c r="H35" s="51"/>
      <c r="I35" s="51"/>
      <c r="J35" s="51"/>
      <c r="K35" s="51"/>
      <c r="L35" s="51"/>
      <c r="M35" s="51"/>
    </row>
    <row r="36" spans="1:13" ht="13.9" customHeight="1" x14ac:dyDescent="0.25">
      <c r="A36" s="286" t="s">
        <v>45</v>
      </c>
      <c r="B36" s="286"/>
      <c r="C36" s="58">
        <f>прил7.!C9</f>
        <v>0</v>
      </c>
      <c r="D36" s="58">
        <f>прил2!D57-'прил 3'!D35</f>
        <v>-483229.80999999866</v>
      </c>
      <c r="E36" s="80"/>
      <c r="F36" s="51"/>
      <c r="G36" s="51"/>
      <c r="H36" s="51"/>
      <c r="I36" s="51"/>
      <c r="J36" s="51"/>
      <c r="K36" s="51"/>
      <c r="L36" s="51"/>
      <c r="M36" s="51"/>
    </row>
    <row r="37" spans="1:13" x14ac:dyDescent="0.25">
      <c r="A37" s="2"/>
    </row>
    <row r="38" spans="1:13" x14ac:dyDescent="0.25">
      <c r="A38" s="2"/>
    </row>
  </sheetData>
  <mergeCells count="4">
    <mergeCell ref="A34:B34"/>
    <mergeCell ref="A35:B35"/>
    <mergeCell ref="A36:B36"/>
    <mergeCell ref="A5:M5"/>
  </mergeCells>
  <printOptions horizontalCentered="1"/>
  <pageMargins left="0.23622047244094491" right="0.23622047244094491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2"/>
  <sheetViews>
    <sheetView view="pageBreakPreview" topLeftCell="A100" zoomScaleNormal="100" zoomScaleSheetLayoutView="100" workbookViewId="0">
      <selection activeCell="A4" sqref="A4:H120"/>
    </sheetView>
  </sheetViews>
  <sheetFormatPr defaultRowHeight="18.75" x14ac:dyDescent="0.3"/>
  <cols>
    <col min="1" max="1" width="56.6640625" style="241" customWidth="1"/>
    <col min="2" max="2" width="11" style="187" customWidth="1"/>
    <col min="3" max="3" width="12.1640625" style="192" customWidth="1"/>
    <col min="4" max="4" width="21.33203125" style="187" customWidth="1"/>
    <col min="5" max="5" width="12" style="187" customWidth="1"/>
    <col min="6" max="6" width="21.33203125" style="193" customWidth="1"/>
    <col min="7" max="7" width="22.1640625" style="193" customWidth="1"/>
    <col min="8" max="8" width="16.1640625" style="193" customWidth="1"/>
    <col min="9" max="9" width="18" style="187" bestFit="1" customWidth="1"/>
    <col min="10" max="16384" width="9.33203125" style="187"/>
  </cols>
  <sheetData>
    <row r="1" spans="1:8" x14ac:dyDescent="0.3">
      <c r="A1" s="235"/>
      <c r="B1" s="204"/>
      <c r="C1" s="205"/>
      <c r="D1" s="204"/>
      <c r="E1" s="204"/>
      <c r="F1" s="206"/>
      <c r="G1" s="206"/>
      <c r="H1" s="194" t="s">
        <v>193</v>
      </c>
    </row>
    <row r="2" spans="1:8" x14ac:dyDescent="0.3">
      <c r="A2" s="235"/>
      <c r="B2" s="204"/>
      <c r="C2" s="205"/>
      <c r="D2" s="204"/>
      <c r="E2" s="204"/>
      <c r="F2" s="206"/>
      <c r="G2" s="206"/>
      <c r="H2" s="186" t="str">
        <f>Прил1!F2</f>
        <v>к  постановлению Администрации АСП</v>
      </c>
    </row>
    <row r="3" spans="1:8" x14ac:dyDescent="0.3">
      <c r="A3" s="235"/>
      <c r="B3" s="204"/>
      <c r="C3" s="205"/>
      <c r="D3" s="204"/>
      <c r="E3" s="204"/>
      <c r="F3" s="206"/>
      <c r="G3" s="204"/>
      <c r="H3" s="186" t="str">
        <f>Прил1!F3</f>
        <v>от 05.07.2022 № 107</v>
      </c>
    </row>
    <row r="4" spans="1:8" x14ac:dyDescent="0.3">
      <c r="A4" s="235"/>
      <c r="B4" s="204"/>
      <c r="C4" s="205"/>
      <c r="D4" s="204"/>
      <c r="E4" s="204"/>
      <c r="F4" s="206"/>
      <c r="G4" s="206"/>
      <c r="H4" s="206"/>
    </row>
    <row r="5" spans="1:8" ht="60.75" customHeight="1" x14ac:dyDescent="0.3">
      <c r="A5" s="288" t="s">
        <v>330</v>
      </c>
      <c r="B5" s="288"/>
      <c r="C5" s="288"/>
      <c r="D5" s="288"/>
      <c r="E5" s="288"/>
      <c r="F5" s="288"/>
      <c r="G5" s="288"/>
      <c r="H5" s="288"/>
    </row>
    <row r="6" spans="1:8" ht="18.75" customHeight="1" x14ac:dyDescent="0.3">
      <c r="A6" s="289" t="s">
        <v>0</v>
      </c>
      <c r="B6" s="291" t="s">
        <v>324</v>
      </c>
      <c r="C6" s="293" t="s">
        <v>325</v>
      </c>
      <c r="D6" s="295" t="s">
        <v>76</v>
      </c>
      <c r="E6" s="295" t="s">
        <v>1</v>
      </c>
      <c r="F6" s="297" t="s">
        <v>331</v>
      </c>
      <c r="G6" s="299" t="s">
        <v>362</v>
      </c>
      <c r="H6" s="291" t="s">
        <v>195</v>
      </c>
    </row>
    <row r="7" spans="1:8" ht="46.5" customHeight="1" x14ac:dyDescent="0.3">
      <c r="A7" s="290"/>
      <c r="B7" s="292"/>
      <c r="C7" s="294"/>
      <c r="D7" s="296"/>
      <c r="E7" s="296"/>
      <c r="F7" s="298"/>
      <c r="G7" s="300"/>
      <c r="H7" s="292"/>
    </row>
    <row r="8" spans="1:8" ht="31.5" x14ac:dyDescent="0.3">
      <c r="A8" s="242" t="s">
        <v>259</v>
      </c>
      <c r="B8" s="207">
        <v>983</v>
      </c>
      <c r="C8" s="208"/>
      <c r="D8" s="207"/>
      <c r="E8" s="207"/>
      <c r="F8" s="196">
        <f>F9+F13+F22+F26+F39+F43+F49+F53+F64+F73+F81+F92+F107+F111+F115+F35</f>
        <v>11003718</v>
      </c>
      <c r="G8" s="196">
        <f>G9+G13+G22+G26+G39+G43+G49+G53+G64+G73+G81+G92+G107+G111+G115+G35</f>
        <v>4119827.5699999994</v>
      </c>
      <c r="H8" s="210">
        <f t="shared" ref="H8:H72" si="0">G8/F8</f>
        <v>0.37440323079889898</v>
      </c>
    </row>
    <row r="9" spans="1:8" ht="47.25" x14ac:dyDescent="0.3">
      <c r="A9" s="236" t="s">
        <v>146</v>
      </c>
      <c r="B9" s="207"/>
      <c r="C9" s="208" t="s">
        <v>23</v>
      </c>
      <c r="D9" s="207"/>
      <c r="E9" s="207"/>
      <c r="F9" s="196">
        <f t="shared" ref="F9:G11" si="1">F10</f>
        <v>916837</v>
      </c>
      <c r="G9" s="196">
        <f t="shared" si="1"/>
        <v>438602.49</v>
      </c>
      <c r="H9" s="210">
        <f t="shared" si="0"/>
        <v>0.47838655071730307</v>
      </c>
    </row>
    <row r="10" spans="1:8" x14ac:dyDescent="0.3">
      <c r="A10" s="237" t="s">
        <v>2</v>
      </c>
      <c r="B10" s="211"/>
      <c r="C10" s="212"/>
      <c r="D10" s="211" t="s">
        <v>77</v>
      </c>
      <c r="E10" s="211"/>
      <c r="F10" s="213">
        <f t="shared" si="1"/>
        <v>916837</v>
      </c>
      <c r="G10" s="213">
        <f t="shared" si="1"/>
        <v>438602.49</v>
      </c>
      <c r="H10" s="210">
        <f t="shared" si="0"/>
        <v>0.47838655071730307</v>
      </c>
    </row>
    <row r="11" spans="1:8" ht="31.5" x14ac:dyDescent="0.3">
      <c r="A11" s="237" t="s">
        <v>260</v>
      </c>
      <c r="B11" s="211"/>
      <c r="C11" s="212"/>
      <c r="D11" s="211" t="s">
        <v>78</v>
      </c>
      <c r="E11" s="211"/>
      <c r="F11" s="213">
        <f t="shared" si="1"/>
        <v>916837</v>
      </c>
      <c r="G11" s="213">
        <f t="shared" si="1"/>
        <v>438602.49</v>
      </c>
      <c r="H11" s="210">
        <f t="shared" si="0"/>
        <v>0.47838655071730307</v>
      </c>
    </row>
    <row r="12" spans="1:8" ht="94.5" x14ac:dyDescent="0.3">
      <c r="A12" s="237" t="s">
        <v>151</v>
      </c>
      <c r="B12" s="211"/>
      <c r="C12" s="212"/>
      <c r="D12" s="211"/>
      <c r="E12" s="211">
        <v>100</v>
      </c>
      <c r="F12" s="213">
        <v>916837</v>
      </c>
      <c r="G12" s="213">
        <v>438602.49</v>
      </c>
      <c r="H12" s="210">
        <f t="shared" si="0"/>
        <v>0.47838655071730307</v>
      </c>
    </row>
    <row r="13" spans="1:8" ht="78.75" x14ac:dyDescent="0.3">
      <c r="A13" s="236" t="s">
        <v>38</v>
      </c>
      <c r="B13" s="207"/>
      <c r="C13" s="208" t="s">
        <v>24</v>
      </c>
      <c r="D13" s="207"/>
      <c r="E13" s="211"/>
      <c r="F13" s="214">
        <f>F14</f>
        <v>3286357</v>
      </c>
      <c r="G13" s="214">
        <f>G14</f>
        <v>1636364.8199999998</v>
      </c>
      <c r="H13" s="210">
        <f t="shared" si="0"/>
        <v>0.49792667686438202</v>
      </c>
    </row>
    <row r="14" spans="1:8" x14ac:dyDescent="0.3">
      <c r="A14" s="237" t="s">
        <v>2</v>
      </c>
      <c r="B14" s="211"/>
      <c r="C14" s="212"/>
      <c r="D14" s="211" t="s">
        <v>77</v>
      </c>
      <c r="E14" s="211"/>
      <c r="F14" s="213">
        <f>F16+F17+F19+F20</f>
        <v>3286357</v>
      </c>
      <c r="G14" s="213">
        <f>G16+G17+G19+G20</f>
        <v>1636364.8199999998</v>
      </c>
      <c r="H14" s="210">
        <f t="shared" si="0"/>
        <v>0.49792667686438202</v>
      </c>
    </row>
    <row r="15" spans="1:8" x14ac:dyDescent="0.3">
      <c r="A15" s="237" t="s">
        <v>79</v>
      </c>
      <c r="B15" s="211"/>
      <c r="C15" s="212"/>
      <c r="D15" s="211" t="s">
        <v>80</v>
      </c>
      <c r="E15" s="211"/>
      <c r="F15" s="213">
        <f>F16+F17+F19</f>
        <v>3274273</v>
      </c>
      <c r="G15" s="213">
        <f>G16+G17+G19+G18</f>
        <v>1624280.8199999998</v>
      </c>
      <c r="H15" s="210">
        <f t="shared" si="0"/>
        <v>0.4960737299547105</v>
      </c>
    </row>
    <row r="16" spans="1:8" ht="94.5" x14ac:dyDescent="0.3">
      <c r="A16" s="237" t="s">
        <v>151</v>
      </c>
      <c r="B16" s="211"/>
      <c r="C16" s="212"/>
      <c r="D16" s="211"/>
      <c r="E16" s="211">
        <v>100</v>
      </c>
      <c r="F16" s="213">
        <v>2643159</v>
      </c>
      <c r="G16" s="213">
        <v>1333704.1499999999</v>
      </c>
      <c r="H16" s="210">
        <f t="shared" si="0"/>
        <v>0.50458718147489423</v>
      </c>
    </row>
    <row r="17" spans="1:8" ht="45.75" customHeight="1" x14ac:dyDescent="0.3">
      <c r="A17" s="243" t="s">
        <v>150</v>
      </c>
      <c r="B17" s="211"/>
      <c r="C17" s="212"/>
      <c r="D17" s="211"/>
      <c r="E17" s="211">
        <v>200</v>
      </c>
      <c r="F17" s="215">
        <v>620114</v>
      </c>
      <c r="G17" s="213">
        <v>290576.67</v>
      </c>
      <c r="H17" s="210">
        <f t="shared" si="0"/>
        <v>0.46858588904620763</v>
      </c>
    </row>
    <row r="18" spans="1:8" ht="0.75" hidden="1" customHeight="1" x14ac:dyDescent="0.3">
      <c r="A18" s="237" t="s">
        <v>113</v>
      </c>
      <c r="B18" s="211"/>
      <c r="C18" s="212"/>
      <c r="D18" s="211"/>
      <c r="E18" s="211">
        <v>300</v>
      </c>
      <c r="F18" s="215"/>
      <c r="G18" s="213">
        <v>0</v>
      </c>
      <c r="H18" s="210" t="e">
        <f t="shared" si="0"/>
        <v>#DIV/0!</v>
      </c>
    </row>
    <row r="19" spans="1:8" x14ac:dyDescent="0.3">
      <c r="A19" s="237" t="s">
        <v>3</v>
      </c>
      <c r="B19" s="211"/>
      <c r="C19" s="212"/>
      <c r="D19" s="211"/>
      <c r="E19" s="211">
        <v>800</v>
      </c>
      <c r="F19" s="215">
        <v>11000</v>
      </c>
      <c r="G19" s="213">
        <v>0</v>
      </c>
      <c r="H19" s="210">
        <f t="shared" si="0"/>
        <v>0</v>
      </c>
    </row>
    <row r="20" spans="1:8" ht="94.5" x14ac:dyDescent="0.3">
      <c r="A20" s="237" t="s">
        <v>261</v>
      </c>
      <c r="B20" s="211"/>
      <c r="C20" s="208"/>
      <c r="D20" s="211" t="s">
        <v>118</v>
      </c>
      <c r="E20" s="211"/>
      <c r="F20" s="213">
        <f>F21</f>
        <v>12084</v>
      </c>
      <c r="G20" s="213">
        <f>G21</f>
        <v>12084</v>
      </c>
      <c r="H20" s="210">
        <f t="shared" si="0"/>
        <v>1</v>
      </c>
    </row>
    <row r="21" spans="1:8" x14ac:dyDescent="0.3">
      <c r="A21" s="237" t="s">
        <v>119</v>
      </c>
      <c r="B21" s="211"/>
      <c r="C21" s="208"/>
      <c r="D21" s="211"/>
      <c r="E21" s="211">
        <v>500</v>
      </c>
      <c r="F21" s="213">
        <v>12084</v>
      </c>
      <c r="G21" s="213">
        <v>12084</v>
      </c>
      <c r="H21" s="210">
        <f t="shared" si="0"/>
        <v>1</v>
      </c>
    </row>
    <row r="22" spans="1:8" x14ac:dyDescent="0.3">
      <c r="A22" s="236" t="s">
        <v>4</v>
      </c>
      <c r="B22" s="211"/>
      <c r="C22" s="208" t="s">
        <v>25</v>
      </c>
      <c r="D22" s="211"/>
      <c r="E22" s="211"/>
      <c r="F22" s="196">
        <f t="shared" ref="F22:G24" si="2">F23</f>
        <v>100000</v>
      </c>
      <c r="G22" s="196">
        <f t="shared" si="2"/>
        <v>0</v>
      </c>
      <c r="H22" s="210">
        <f t="shared" si="0"/>
        <v>0</v>
      </c>
    </row>
    <row r="23" spans="1:8" x14ac:dyDescent="0.3">
      <c r="A23" s="237" t="s">
        <v>2</v>
      </c>
      <c r="B23" s="211"/>
      <c r="C23" s="208"/>
      <c r="D23" s="211" t="s">
        <v>77</v>
      </c>
      <c r="E23" s="211"/>
      <c r="F23" s="213">
        <f t="shared" si="2"/>
        <v>100000</v>
      </c>
      <c r="G23" s="213">
        <f t="shared" si="2"/>
        <v>0</v>
      </c>
      <c r="H23" s="210">
        <f t="shared" si="0"/>
        <v>0</v>
      </c>
    </row>
    <row r="24" spans="1:8" ht="31.5" x14ac:dyDescent="0.3">
      <c r="A24" s="237" t="s">
        <v>262</v>
      </c>
      <c r="B24" s="211"/>
      <c r="C24" s="212"/>
      <c r="D24" s="211" t="s">
        <v>83</v>
      </c>
      <c r="E24" s="211"/>
      <c r="F24" s="213">
        <f t="shared" si="2"/>
        <v>100000</v>
      </c>
      <c r="G24" s="213">
        <f t="shared" si="2"/>
        <v>0</v>
      </c>
      <c r="H24" s="210">
        <f t="shared" si="0"/>
        <v>0</v>
      </c>
    </row>
    <row r="25" spans="1:8" x14ac:dyDescent="0.3">
      <c r="A25" s="237" t="s">
        <v>3</v>
      </c>
      <c r="B25" s="211"/>
      <c r="C25" s="208"/>
      <c r="D25" s="211"/>
      <c r="E25" s="211">
        <v>800</v>
      </c>
      <c r="F25" s="213">
        <v>100000</v>
      </c>
      <c r="G25" s="213">
        <v>0</v>
      </c>
      <c r="H25" s="210">
        <f t="shared" si="0"/>
        <v>0</v>
      </c>
    </row>
    <row r="26" spans="1:8" x14ac:dyDescent="0.3">
      <c r="A26" s="238" t="s">
        <v>5</v>
      </c>
      <c r="B26" s="211"/>
      <c r="C26" s="208" t="s">
        <v>26</v>
      </c>
      <c r="D26" s="211"/>
      <c r="E26" s="211"/>
      <c r="F26" s="196">
        <f>F27</f>
        <v>269220</v>
      </c>
      <c r="G26" s="196">
        <f>G27</f>
        <v>31620</v>
      </c>
      <c r="H26" s="210">
        <f t="shared" si="0"/>
        <v>0.11745041230220638</v>
      </c>
    </row>
    <row r="27" spans="1:8" x14ac:dyDescent="0.3">
      <c r="A27" s="237" t="s">
        <v>2</v>
      </c>
      <c r="B27" s="211"/>
      <c r="C27" s="208"/>
      <c r="D27" s="211" t="s">
        <v>77</v>
      </c>
      <c r="E27" s="211"/>
      <c r="F27" s="215">
        <f>F28+F29+F30+F34</f>
        <v>269220</v>
      </c>
      <c r="G27" s="213">
        <f>G28+G29+G30+G34</f>
        <v>31620</v>
      </c>
      <c r="H27" s="210">
        <f t="shared" si="0"/>
        <v>0.11745041230220638</v>
      </c>
    </row>
    <row r="28" spans="1:8" ht="31.5" x14ac:dyDescent="0.3">
      <c r="A28" s="237" t="s">
        <v>108</v>
      </c>
      <c r="B28" s="211"/>
      <c r="C28" s="208"/>
      <c r="D28" s="211" t="s">
        <v>84</v>
      </c>
      <c r="E28" s="211"/>
      <c r="F28" s="215">
        <v>50000</v>
      </c>
      <c r="G28" s="213">
        <v>0</v>
      </c>
      <c r="H28" s="210">
        <f t="shared" si="0"/>
        <v>0</v>
      </c>
    </row>
    <row r="29" spans="1:8" ht="78.75" x14ac:dyDescent="0.3">
      <c r="A29" s="237" t="s">
        <v>298</v>
      </c>
      <c r="B29" s="211"/>
      <c r="C29" s="208"/>
      <c r="D29" s="211" t="s">
        <v>263</v>
      </c>
      <c r="E29" s="211"/>
      <c r="F29" s="215">
        <v>200000</v>
      </c>
      <c r="G29" s="213">
        <v>17400</v>
      </c>
      <c r="H29" s="210">
        <f t="shared" si="0"/>
        <v>8.6999999999999994E-2</v>
      </c>
    </row>
    <row r="30" spans="1:8" ht="47.25" x14ac:dyDescent="0.3">
      <c r="A30" s="237" t="s">
        <v>264</v>
      </c>
      <c r="B30" s="211"/>
      <c r="C30" s="208"/>
      <c r="D30" s="211" t="s">
        <v>265</v>
      </c>
      <c r="E30" s="211"/>
      <c r="F30" s="213">
        <v>5000</v>
      </c>
      <c r="G30" s="213">
        <v>0</v>
      </c>
      <c r="H30" s="210">
        <v>0</v>
      </c>
    </row>
    <row r="31" spans="1:8" ht="47.25" x14ac:dyDescent="0.3">
      <c r="A31" s="243" t="s">
        <v>150</v>
      </c>
      <c r="B31" s="211"/>
      <c r="C31" s="208"/>
      <c r="D31" s="211"/>
      <c r="E31" s="211">
        <v>200</v>
      </c>
      <c r="F31" s="213">
        <f>F28+F29+F30</f>
        <v>255000</v>
      </c>
      <c r="G31" s="213">
        <f>G28+G29+G30</f>
        <v>17400</v>
      </c>
      <c r="H31" s="210">
        <f t="shared" si="0"/>
        <v>6.8235294117647061E-2</v>
      </c>
    </row>
    <row r="32" spans="1:8" ht="31.5" x14ac:dyDescent="0.3">
      <c r="A32" s="237" t="s">
        <v>313</v>
      </c>
      <c r="B32" s="211"/>
      <c r="C32" s="208"/>
      <c r="D32" s="211" t="s">
        <v>314</v>
      </c>
      <c r="E32" s="211"/>
      <c r="F32" s="213">
        <v>0</v>
      </c>
      <c r="G32" s="213">
        <v>0</v>
      </c>
      <c r="H32" s="210">
        <v>0</v>
      </c>
    </row>
    <row r="33" spans="1:9" x14ac:dyDescent="0.3">
      <c r="A33" s="237" t="s">
        <v>266</v>
      </c>
      <c r="B33" s="211"/>
      <c r="C33" s="208"/>
      <c r="D33" s="211" t="s">
        <v>85</v>
      </c>
      <c r="E33" s="211"/>
      <c r="F33" s="213">
        <v>14220</v>
      </c>
      <c r="G33" s="213">
        <v>14220</v>
      </c>
      <c r="H33" s="210">
        <f t="shared" si="0"/>
        <v>1</v>
      </c>
    </row>
    <row r="34" spans="1:9" x14ac:dyDescent="0.3">
      <c r="A34" s="237" t="s">
        <v>3</v>
      </c>
      <c r="B34" s="211"/>
      <c r="C34" s="208"/>
      <c r="D34" s="211"/>
      <c r="E34" s="211">
        <v>800</v>
      </c>
      <c r="F34" s="213">
        <f>F32+F33</f>
        <v>14220</v>
      </c>
      <c r="G34" s="213">
        <f>G32+G33</f>
        <v>14220</v>
      </c>
      <c r="H34" s="210">
        <f t="shared" si="0"/>
        <v>1</v>
      </c>
    </row>
    <row r="35" spans="1:9" ht="31.5" x14ac:dyDescent="0.3">
      <c r="A35" s="236" t="s">
        <v>6</v>
      </c>
      <c r="B35" s="207"/>
      <c r="C35" s="208" t="s">
        <v>27</v>
      </c>
      <c r="D35" s="207"/>
      <c r="E35" s="207"/>
      <c r="F35" s="196">
        <f t="shared" ref="F35:G37" si="3">F36</f>
        <v>97578</v>
      </c>
      <c r="G35" s="196">
        <f t="shared" si="3"/>
        <v>48800</v>
      </c>
      <c r="H35" s="210">
        <f t="shared" si="0"/>
        <v>0.50011273032855763</v>
      </c>
    </row>
    <row r="36" spans="1:9" x14ac:dyDescent="0.3">
      <c r="A36" s="237" t="s">
        <v>2</v>
      </c>
      <c r="B36" s="211"/>
      <c r="C36" s="208"/>
      <c r="D36" s="211" t="s">
        <v>77</v>
      </c>
      <c r="E36" s="211"/>
      <c r="F36" s="213">
        <f t="shared" si="3"/>
        <v>97578</v>
      </c>
      <c r="G36" s="213">
        <f t="shared" si="3"/>
        <v>48800</v>
      </c>
      <c r="H36" s="210">
        <f t="shared" si="0"/>
        <v>0.50011273032855763</v>
      </c>
    </row>
    <row r="37" spans="1:9" ht="47.25" x14ac:dyDescent="0.3">
      <c r="A37" s="237" t="s">
        <v>7</v>
      </c>
      <c r="B37" s="211"/>
      <c r="C37" s="208"/>
      <c r="D37" s="211" t="s">
        <v>81</v>
      </c>
      <c r="E37" s="211"/>
      <c r="F37" s="213">
        <f t="shared" si="3"/>
        <v>97578</v>
      </c>
      <c r="G37" s="213">
        <f t="shared" si="3"/>
        <v>48800</v>
      </c>
      <c r="H37" s="210">
        <f t="shared" si="0"/>
        <v>0.50011273032855763</v>
      </c>
      <c r="I37" s="195"/>
    </row>
    <row r="38" spans="1:9" ht="94.5" x14ac:dyDescent="0.3">
      <c r="A38" s="237" t="s">
        <v>151</v>
      </c>
      <c r="B38" s="211"/>
      <c r="C38" s="208"/>
      <c r="D38" s="211"/>
      <c r="E38" s="211">
        <v>100</v>
      </c>
      <c r="F38" s="213">
        <v>97578</v>
      </c>
      <c r="G38" s="213">
        <v>48800</v>
      </c>
      <c r="H38" s="210">
        <f t="shared" si="0"/>
        <v>0.50011273032855763</v>
      </c>
    </row>
    <row r="39" spans="1:9" ht="63" hidden="1" x14ac:dyDescent="0.3">
      <c r="A39" s="236" t="s">
        <v>134</v>
      </c>
      <c r="B39" s="216"/>
      <c r="C39" s="208" t="s">
        <v>135</v>
      </c>
      <c r="D39" s="216"/>
      <c r="E39" s="207"/>
      <c r="F39" s="196">
        <f t="shared" ref="F39:G41" si="4">F40</f>
        <v>0</v>
      </c>
      <c r="G39" s="196">
        <f t="shared" si="4"/>
        <v>0</v>
      </c>
      <c r="H39" s="210">
        <v>0</v>
      </c>
    </row>
    <row r="40" spans="1:9" hidden="1" x14ac:dyDescent="0.3">
      <c r="A40" s="237" t="s">
        <v>2</v>
      </c>
      <c r="B40" s="211"/>
      <c r="C40" s="212"/>
      <c r="D40" s="211" t="s">
        <v>77</v>
      </c>
      <c r="E40" s="211"/>
      <c r="F40" s="213">
        <f t="shared" si="4"/>
        <v>0</v>
      </c>
      <c r="G40" s="213">
        <f t="shared" si="4"/>
        <v>0</v>
      </c>
      <c r="H40" s="210">
        <v>0</v>
      </c>
    </row>
    <row r="41" spans="1:9" ht="31.5" hidden="1" x14ac:dyDescent="0.3">
      <c r="A41" s="237" t="s">
        <v>17</v>
      </c>
      <c r="B41" s="211"/>
      <c r="C41" s="208"/>
      <c r="D41" s="211" t="s">
        <v>86</v>
      </c>
      <c r="E41" s="211"/>
      <c r="F41" s="213">
        <f t="shared" si="4"/>
        <v>0</v>
      </c>
      <c r="G41" s="213">
        <f t="shared" si="4"/>
        <v>0</v>
      </c>
      <c r="H41" s="210">
        <v>0</v>
      </c>
    </row>
    <row r="42" spans="1:9" ht="47.25" hidden="1" x14ac:dyDescent="0.3">
      <c r="A42" s="243" t="s">
        <v>150</v>
      </c>
      <c r="B42" s="217"/>
      <c r="C42" s="218"/>
      <c r="D42" s="217"/>
      <c r="E42" s="217">
        <v>200</v>
      </c>
      <c r="F42" s="213">
        <v>0</v>
      </c>
      <c r="G42" s="213">
        <v>0</v>
      </c>
      <c r="H42" s="210">
        <v>0</v>
      </c>
    </row>
    <row r="43" spans="1:9" x14ac:dyDescent="0.3">
      <c r="A43" s="236" t="s">
        <v>137</v>
      </c>
      <c r="B43" s="219"/>
      <c r="C43" s="220" t="s">
        <v>136</v>
      </c>
      <c r="D43" s="219"/>
      <c r="E43" s="219"/>
      <c r="F43" s="196">
        <f>F45+F44</f>
        <v>206000</v>
      </c>
      <c r="G43" s="196">
        <f>G44+G45</f>
        <v>10646.439999999999</v>
      </c>
      <c r="H43" s="210">
        <f t="shared" si="0"/>
        <v>5.1681747572815524E-2</v>
      </c>
    </row>
    <row r="44" spans="1:9" x14ac:dyDescent="0.3">
      <c r="A44" s="237" t="s">
        <v>2</v>
      </c>
      <c r="B44" s="211"/>
      <c r="C44" s="212"/>
      <c r="D44" s="211" t="s">
        <v>77</v>
      </c>
      <c r="E44" s="211"/>
      <c r="F44" s="213">
        <f>F48</f>
        <v>6000</v>
      </c>
      <c r="G44" s="213">
        <f>G48</f>
        <v>3342</v>
      </c>
      <c r="H44" s="210">
        <f t="shared" si="0"/>
        <v>0.55700000000000005</v>
      </c>
    </row>
    <row r="45" spans="1:9" ht="63" x14ac:dyDescent="0.3">
      <c r="A45" s="237" t="s">
        <v>341</v>
      </c>
      <c r="B45" s="211"/>
      <c r="C45" s="212"/>
      <c r="D45" s="211" t="s">
        <v>267</v>
      </c>
      <c r="E45" s="211"/>
      <c r="F45" s="213">
        <f>F46</f>
        <v>200000</v>
      </c>
      <c r="G45" s="213">
        <f>G46</f>
        <v>7304.44</v>
      </c>
      <c r="H45" s="210">
        <f t="shared" si="0"/>
        <v>3.6522199999999998E-2</v>
      </c>
    </row>
    <row r="46" spans="1:9" ht="78.75" x14ac:dyDescent="0.3">
      <c r="A46" s="237" t="s">
        <v>340</v>
      </c>
      <c r="B46" s="211"/>
      <c r="C46" s="212"/>
      <c r="D46" s="211" t="s">
        <v>268</v>
      </c>
      <c r="E46" s="211"/>
      <c r="F46" s="213">
        <f>F47</f>
        <v>200000</v>
      </c>
      <c r="G46" s="213">
        <f>G47</f>
        <v>7304.44</v>
      </c>
      <c r="H46" s="210">
        <f t="shared" si="0"/>
        <v>3.6522199999999998E-2</v>
      </c>
    </row>
    <row r="47" spans="1:9" ht="47.25" x14ac:dyDescent="0.3">
      <c r="A47" s="243" t="s">
        <v>150</v>
      </c>
      <c r="B47" s="211"/>
      <c r="C47" s="208"/>
      <c r="D47" s="221"/>
      <c r="E47" s="211">
        <v>200</v>
      </c>
      <c r="F47" s="213">
        <v>200000</v>
      </c>
      <c r="G47" s="213">
        <v>7304.44</v>
      </c>
      <c r="H47" s="210">
        <f t="shared" si="0"/>
        <v>3.6522199999999998E-2</v>
      </c>
    </row>
    <row r="48" spans="1:9" x14ac:dyDescent="0.3">
      <c r="A48" s="237" t="s">
        <v>3</v>
      </c>
      <c r="B48" s="211"/>
      <c r="C48" s="208"/>
      <c r="D48" s="221" t="s">
        <v>339</v>
      </c>
      <c r="E48" s="211">
        <v>800</v>
      </c>
      <c r="F48" s="213">
        <v>6000</v>
      </c>
      <c r="G48" s="213">
        <v>3342</v>
      </c>
      <c r="H48" s="210">
        <f t="shared" si="0"/>
        <v>0.55700000000000005</v>
      </c>
    </row>
    <row r="49" spans="1:9" ht="47.25" x14ac:dyDescent="0.3">
      <c r="A49" s="236" t="s">
        <v>140</v>
      </c>
      <c r="B49" s="207"/>
      <c r="C49" s="208" t="s">
        <v>139</v>
      </c>
      <c r="D49" s="207"/>
      <c r="E49" s="207"/>
      <c r="F49" s="196">
        <f t="shared" ref="F49:G51" si="5">F50</f>
        <v>5000</v>
      </c>
      <c r="G49" s="196">
        <f t="shared" si="5"/>
        <v>0</v>
      </c>
      <c r="H49" s="210">
        <f t="shared" si="0"/>
        <v>0</v>
      </c>
    </row>
    <row r="50" spans="1:9" s="188" customFormat="1" x14ac:dyDescent="0.3">
      <c r="A50" s="237" t="s">
        <v>2</v>
      </c>
      <c r="B50" s="211"/>
      <c r="C50" s="212"/>
      <c r="D50" s="211" t="s">
        <v>77</v>
      </c>
      <c r="E50" s="211"/>
      <c r="F50" s="213">
        <f t="shared" si="5"/>
        <v>5000</v>
      </c>
      <c r="G50" s="213">
        <f t="shared" si="5"/>
        <v>0</v>
      </c>
      <c r="H50" s="210">
        <f t="shared" si="0"/>
        <v>0</v>
      </c>
    </row>
    <row r="51" spans="1:9" x14ac:dyDescent="0.3">
      <c r="A51" s="237" t="s">
        <v>124</v>
      </c>
      <c r="B51" s="211"/>
      <c r="C51" s="212"/>
      <c r="D51" s="211" t="s">
        <v>87</v>
      </c>
      <c r="E51" s="211"/>
      <c r="F51" s="213">
        <f t="shared" si="5"/>
        <v>5000</v>
      </c>
      <c r="G51" s="213">
        <f t="shared" si="5"/>
        <v>0</v>
      </c>
      <c r="H51" s="210">
        <f t="shared" si="0"/>
        <v>0</v>
      </c>
    </row>
    <row r="52" spans="1:9" ht="47.25" x14ac:dyDescent="0.3">
      <c r="A52" s="243" t="s">
        <v>150</v>
      </c>
      <c r="B52" s="211"/>
      <c r="C52" s="212"/>
      <c r="D52" s="211"/>
      <c r="E52" s="211">
        <v>200</v>
      </c>
      <c r="F52" s="213">
        <v>5000</v>
      </c>
      <c r="G52" s="213">
        <v>0</v>
      </c>
      <c r="H52" s="210">
        <f t="shared" si="0"/>
        <v>0</v>
      </c>
    </row>
    <row r="53" spans="1:9" x14ac:dyDescent="0.3">
      <c r="A53" s="236" t="s">
        <v>8</v>
      </c>
      <c r="B53" s="207"/>
      <c r="C53" s="208" t="s">
        <v>28</v>
      </c>
      <c r="D53" s="207"/>
      <c r="E53" s="207"/>
      <c r="F53" s="196">
        <f>F54</f>
        <v>3516725</v>
      </c>
      <c r="G53" s="196">
        <f>G54</f>
        <v>1041244.22</v>
      </c>
      <c r="H53" s="210">
        <f t="shared" si="0"/>
        <v>0.29608349245391663</v>
      </c>
      <c r="I53" s="188"/>
    </row>
    <row r="54" spans="1:9" ht="78" customHeight="1" x14ac:dyDescent="0.3">
      <c r="A54" s="6" t="s">
        <v>269</v>
      </c>
      <c r="B54" s="211"/>
      <c r="C54" s="208"/>
      <c r="D54" s="211" t="s">
        <v>168</v>
      </c>
      <c r="E54" s="211"/>
      <c r="F54" s="213">
        <f>F58+F59+F60+F61+F62</f>
        <v>3516725</v>
      </c>
      <c r="G54" s="213">
        <f>G58+G59+G60+G61+G62</f>
        <v>1041244.22</v>
      </c>
      <c r="H54" s="210">
        <f t="shared" si="0"/>
        <v>0.29608349245391663</v>
      </c>
    </row>
    <row r="55" spans="1:9" ht="60" hidden="1" customHeight="1" x14ac:dyDescent="0.3">
      <c r="A55" s="252" t="s">
        <v>180</v>
      </c>
      <c r="B55" s="207"/>
      <c r="C55" s="208"/>
      <c r="D55" s="207" t="s">
        <v>270</v>
      </c>
      <c r="E55" s="207"/>
      <c r="F55" s="196">
        <v>2419835</v>
      </c>
      <c r="G55" s="196">
        <f>G56</f>
        <v>1041244.22</v>
      </c>
      <c r="H55" s="210">
        <f t="shared" si="0"/>
        <v>0.43029554494418004</v>
      </c>
    </row>
    <row r="56" spans="1:9" ht="47.25" hidden="1" x14ac:dyDescent="0.3">
      <c r="A56" s="252" t="s">
        <v>82</v>
      </c>
      <c r="B56" s="211"/>
      <c r="C56" s="208"/>
      <c r="D56" s="211" t="s">
        <v>271</v>
      </c>
      <c r="E56" s="211"/>
      <c r="F56" s="213">
        <v>1120842</v>
      </c>
      <c r="G56" s="213">
        <f>G57</f>
        <v>1041244.22</v>
      </c>
      <c r="H56" s="210">
        <f t="shared" si="0"/>
        <v>0.92898394242899529</v>
      </c>
    </row>
    <row r="57" spans="1:9" ht="87.75" customHeight="1" x14ac:dyDescent="0.3">
      <c r="A57" s="253" t="s">
        <v>269</v>
      </c>
      <c r="B57" s="211"/>
      <c r="C57" s="208"/>
      <c r="D57" s="211" t="s">
        <v>270</v>
      </c>
      <c r="E57" s="211"/>
      <c r="F57" s="213">
        <v>1489507</v>
      </c>
      <c r="G57" s="213">
        <f>G58+G59+G60+G61+G62</f>
        <v>1041244.22</v>
      </c>
      <c r="H57" s="210">
        <f t="shared" si="0"/>
        <v>0.69905292153712606</v>
      </c>
    </row>
    <row r="58" spans="1:9" ht="90.75" customHeight="1" x14ac:dyDescent="0.3">
      <c r="A58" s="253" t="s">
        <v>82</v>
      </c>
      <c r="B58" s="211"/>
      <c r="C58" s="212"/>
      <c r="D58" s="211" t="s">
        <v>271</v>
      </c>
      <c r="E58" s="211"/>
      <c r="F58" s="213">
        <v>1489507</v>
      </c>
      <c r="G58" s="213">
        <v>1041244.22</v>
      </c>
      <c r="H58" s="210">
        <f t="shared" si="0"/>
        <v>0.69905292153712606</v>
      </c>
    </row>
    <row r="59" spans="1:9" ht="53.25" customHeight="1" x14ac:dyDescent="0.3">
      <c r="A59" s="6" t="s">
        <v>272</v>
      </c>
      <c r="B59" s="222"/>
      <c r="C59" s="223"/>
      <c r="D59" s="222" t="s">
        <v>273</v>
      </c>
      <c r="E59" s="222"/>
      <c r="F59" s="224">
        <v>65000</v>
      </c>
      <c r="G59" s="224">
        <v>0</v>
      </c>
      <c r="H59" s="210">
        <f t="shared" si="0"/>
        <v>0</v>
      </c>
    </row>
    <row r="60" spans="1:9" ht="63" x14ac:dyDescent="0.3">
      <c r="A60" s="6" t="s">
        <v>342</v>
      </c>
      <c r="B60" s="222"/>
      <c r="C60" s="223"/>
      <c r="D60" s="222" t="s">
        <v>343</v>
      </c>
      <c r="E60" s="222"/>
      <c r="F60" s="224">
        <v>691725</v>
      </c>
      <c r="G60" s="224">
        <v>0</v>
      </c>
      <c r="H60" s="210">
        <f t="shared" si="0"/>
        <v>0</v>
      </c>
    </row>
    <row r="61" spans="1:9" ht="31.5" x14ac:dyDescent="0.3">
      <c r="A61" s="254" t="s">
        <v>141</v>
      </c>
      <c r="B61" s="222"/>
      <c r="C61" s="223"/>
      <c r="D61" s="222" t="s">
        <v>274</v>
      </c>
      <c r="E61" s="222"/>
      <c r="F61" s="224">
        <v>1233993</v>
      </c>
      <c r="G61" s="224">
        <v>0</v>
      </c>
      <c r="H61" s="210">
        <f t="shared" si="0"/>
        <v>0</v>
      </c>
    </row>
    <row r="62" spans="1:9" ht="31.5" x14ac:dyDescent="0.3">
      <c r="A62" s="254" t="s">
        <v>141</v>
      </c>
      <c r="B62" s="222"/>
      <c r="C62" s="223"/>
      <c r="D62" s="222" t="s">
        <v>344</v>
      </c>
      <c r="E62" s="222"/>
      <c r="F62" s="224">
        <v>36500</v>
      </c>
      <c r="G62" s="224">
        <v>0</v>
      </c>
      <c r="H62" s="210">
        <f t="shared" si="0"/>
        <v>0</v>
      </c>
    </row>
    <row r="63" spans="1:9" ht="47.25" x14ac:dyDescent="0.3">
      <c r="A63" s="254" t="s">
        <v>150</v>
      </c>
      <c r="B63" s="222"/>
      <c r="C63" s="223"/>
      <c r="D63" s="222"/>
      <c r="E63" s="222">
        <v>200</v>
      </c>
      <c r="F63" s="224">
        <f>F62+F61+F60+F59+F58</f>
        <v>3516725</v>
      </c>
      <c r="G63" s="224">
        <f>G62+G61+G60+G59+G58</f>
        <v>1041244.22</v>
      </c>
      <c r="H63" s="210">
        <f t="shared" si="0"/>
        <v>0.29608349245391663</v>
      </c>
    </row>
    <row r="64" spans="1:9" ht="31.5" x14ac:dyDescent="0.3">
      <c r="A64" s="236" t="s">
        <v>9</v>
      </c>
      <c r="B64" s="209"/>
      <c r="C64" s="225" t="s">
        <v>29</v>
      </c>
      <c r="D64" s="209"/>
      <c r="E64" s="209"/>
      <c r="F64" s="226">
        <f>F65</f>
        <v>63206</v>
      </c>
      <c r="G64" s="226">
        <f>G65</f>
        <v>0</v>
      </c>
      <c r="H64" s="210">
        <f t="shared" si="0"/>
        <v>0</v>
      </c>
    </row>
    <row r="65" spans="1:8" ht="47.25" x14ac:dyDescent="0.3">
      <c r="A65" s="237" t="s">
        <v>345</v>
      </c>
      <c r="B65" s="222"/>
      <c r="C65" s="223"/>
      <c r="D65" s="222" t="s">
        <v>173</v>
      </c>
      <c r="E65" s="222"/>
      <c r="F65" s="224">
        <f>F67+F69+F71</f>
        <v>63206</v>
      </c>
      <c r="G65" s="224">
        <f>G67+G69+G71</f>
        <v>0</v>
      </c>
      <c r="H65" s="210">
        <f t="shared" si="0"/>
        <v>0</v>
      </c>
    </row>
    <row r="66" spans="1:8" ht="47.25" x14ac:dyDescent="0.3">
      <c r="A66" s="237" t="s">
        <v>345</v>
      </c>
      <c r="B66" s="211"/>
      <c r="C66" s="212"/>
      <c r="D66" s="211" t="s">
        <v>275</v>
      </c>
      <c r="E66" s="211"/>
      <c r="F66" s="224">
        <v>59900</v>
      </c>
      <c r="G66" s="224">
        <f>G64</f>
        <v>0</v>
      </c>
      <c r="H66" s="210">
        <f t="shared" si="0"/>
        <v>0</v>
      </c>
    </row>
    <row r="67" spans="1:8" ht="63" x14ac:dyDescent="0.3">
      <c r="A67" s="239" t="s">
        <v>276</v>
      </c>
      <c r="B67" s="222"/>
      <c r="C67" s="223"/>
      <c r="D67" s="263" t="s">
        <v>357</v>
      </c>
      <c r="E67" s="222"/>
      <c r="F67" s="224">
        <f>F68</f>
        <v>21709</v>
      </c>
      <c r="G67" s="224">
        <f>G68</f>
        <v>0</v>
      </c>
      <c r="H67" s="210">
        <f t="shared" si="0"/>
        <v>0</v>
      </c>
    </row>
    <row r="68" spans="1:8" x14ac:dyDescent="0.3">
      <c r="A68" s="239" t="s">
        <v>119</v>
      </c>
      <c r="B68" s="222"/>
      <c r="C68" s="223"/>
      <c r="D68" s="222"/>
      <c r="E68" s="222">
        <v>500</v>
      </c>
      <c r="F68" s="224">
        <v>21709</v>
      </c>
      <c r="G68" s="224">
        <v>0</v>
      </c>
      <c r="H68" s="210">
        <f t="shared" si="0"/>
        <v>0</v>
      </c>
    </row>
    <row r="69" spans="1:8" ht="63" x14ac:dyDescent="0.3">
      <c r="A69" s="239" t="s">
        <v>346</v>
      </c>
      <c r="B69" s="222"/>
      <c r="C69" s="223"/>
      <c r="D69" s="222" t="s">
        <v>277</v>
      </c>
      <c r="E69" s="222"/>
      <c r="F69" s="224">
        <f>F70</f>
        <v>2075</v>
      </c>
      <c r="G69" s="224">
        <f>G70</f>
        <v>0</v>
      </c>
      <c r="H69" s="210">
        <f t="shared" si="0"/>
        <v>0</v>
      </c>
    </row>
    <row r="70" spans="1:8" x14ac:dyDescent="0.3">
      <c r="A70" s="237" t="s">
        <v>119</v>
      </c>
      <c r="B70" s="211"/>
      <c r="C70" s="212"/>
      <c r="D70" s="211"/>
      <c r="E70" s="211">
        <v>500</v>
      </c>
      <c r="F70" s="213">
        <v>2075</v>
      </c>
      <c r="G70" s="213">
        <v>0</v>
      </c>
      <c r="H70" s="210">
        <f t="shared" si="0"/>
        <v>0</v>
      </c>
    </row>
    <row r="71" spans="1:8" ht="94.5" x14ac:dyDescent="0.3">
      <c r="A71" s="237" t="s">
        <v>278</v>
      </c>
      <c r="B71" s="211"/>
      <c r="C71" s="212"/>
      <c r="D71" s="211" t="s">
        <v>279</v>
      </c>
      <c r="E71" s="211"/>
      <c r="F71" s="213">
        <f>F72</f>
        <v>39422</v>
      </c>
      <c r="G71" s="213">
        <f>G72</f>
        <v>0</v>
      </c>
      <c r="H71" s="210">
        <f t="shared" si="0"/>
        <v>0</v>
      </c>
    </row>
    <row r="72" spans="1:8" x14ac:dyDescent="0.3">
      <c r="A72" s="237" t="s">
        <v>119</v>
      </c>
      <c r="B72" s="211"/>
      <c r="C72" s="208"/>
      <c r="D72" s="221"/>
      <c r="E72" s="211">
        <v>500</v>
      </c>
      <c r="F72" s="213">
        <v>39422</v>
      </c>
      <c r="G72" s="213">
        <v>0</v>
      </c>
      <c r="H72" s="210">
        <f t="shared" si="0"/>
        <v>0</v>
      </c>
    </row>
    <row r="73" spans="1:8" x14ac:dyDescent="0.3">
      <c r="A73" s="236" t="s">
        <v>10</v>
      </c>
      <c r="B73" s="207"/>
      <c r="C73" s="208" t="s">
        <v>30</v>
      </c>
      <c r="D73" s="207"/>
      <c r="E73" s="207"/>
      <c r="F73" s="196">
        <f>F74+F79</f>
        <v>875570</v>
      </c>
      <c r="G73" s="196">
        <f>G74+G79</f>
        <v>354408.20999999996</v>
      </c>
      <c r="H73" s="210">
        <f t="shared" ref="H73:H97" si="6">G73/F73</f>
        <v>0.40477427275945949</v>
      </c>
    </row>
    <row r="74" spans="1:8" x14ac:dyDescent="0.3">
      <c r="A74" s="237" t="s">
        <v>2</v>
      </c>
      <c r="B74" s="211"/>
      <c r="C74" s="212"/>
      <c r="D74" s="211" t="s">
        <v>77</v>
      </c>
      <c r="E74" s="211"/>
      <c r="F74" s="213">
        <f>F75+F77</f>
        <v>275570</v>
      </c>
      <c r="G74" s="213">
        <f>G75+G77</f>
        <v>136824.5</v>
      </c>
      <c r="H74" s="210">
        <f t="shared" si="6"/>
        <v>0.49651449722393587</v>
      </c>
    </row>
    <row r="75" spans="1:8" ht="63" x14ac:dyDescent="0.3">
      <c r="A75" s="237" t="s">
        <v>280</v>
      </c>
      <c r="B75" s="211"/>
      <c r="C75" s="212"/>
      <c r="D75" s="211" t="s">
        <v>109</v>
      </c>
      <c r="E75" s="211"/>
      <c r="F75" s="213">
        <f>F76</f>
        <v>265000</v>
      </c>
      <c r="G75" s="213">
        <f>G76</f>
        <v>131719.54999999999</v>
      </c>
      <c r="H75" s="210">
        <f t="shared" si="6"/>
        <v>0.4970549056603773</v>
      </c>
    </row>
    <row r="76" spans="1:8" ht="47.25" x14ac:dyDescent="0.3">
      <c r="A76" s="243" t="s">
        <v>150</v>
      </c>
      <c r="B76" s="211"/>
      <c r="C76" s="211"/>
      <c r="D76" s="221"/>
      <c r="E76" s="211">
        <v>200</v>
      </c>
      <c r="F76" s="213">
        <v>265000</v>
      </c>
      <c r="G76" s="213">
        <v>131719.54999999999</v>
      </c>
      <c r="H76" s="210">
        <f t="shared" si="6"/>
        <v>0.4970549056603773</v>
      </c>
    </row>
    <row r="77" spans="1:8" ht="47.25" x14ac:dyDescent="0.3">
      <c r="A77" s="237" t="s">
        <v>91</v>
      </c>
      <c r="B77" s="211"/>
      <c r="C77" s="211"/>
      <c r="D77" s="211" t="s">
        <v>281</v>
      </c>
      <c r="E77" s="211"/>
      <c r="F77" s="213">
        <f>F78</f>
        <v>10570</v>
      </c>
      <c r="G77" s="213">
        <f>G78</f>
        <v>5104.95</v>
      </c>
      <c r="H77" s="210">
        <f t="shared" si="6"/>
        <v>0.48296594134342474</v>
      </c>
    </row>
    <row r="78" spans="1:8" ht="47.25" x14ac:dyDescent="0.3">
      <c r="A78" s="243" t="s">
        <v>150</v>
      </c>
      <c r="B78" s="211"/>
      <c r="C78" s="211"/>
      <c r="D78" s="211"/>
      <c r="E78" s="211">
        <v>200</v>
      </c>
      <c r="F78" s="213">
        <v>10570</v>
      </c>
      <c r="G78" s="213">
        <v>5104.95</v>
      </c>
      <c r="H78" s="210">
        <f t="shared" si="6"/>
        <v>0.48296594134342474</v>
      </c>
    </row>
    <row r="79" spans="1:8" ht="63" x14ac:dyDescent="0.3">
      <c r="A79" s="237" t="s">
        <v>350</v>
      </c>
      <c r="B79" s="211"/>
      <c r="C79" s="211"/>
      <c r="D79" s="211" t="s">
        <v>347</v>
      </c>
      <c r="E79" s="211"/>
      <c r="F79" s="213">
        <f>F80</f>
        <v>600000</v>
      </c>
      <c r="G79" s="213">
        <f>G80</f>
        <v>217583.71</v>
      </c>
      <c r="H79" s="210">
        <f t="shared" si="6"/>
        <v>0.36263951666666666</v>
      </c>
    </row>
    <row r="80" spans="1:8" ht="46.5" customHeight="1" x14ac:dyDescent="0.3">
      <c r="A80" s="243" t="s">
        <v>150</v>
      </c>
      <c r="B80" s="211"/>
      <c r="C80" s="211"/>
      <c r="D80" s="211"/>
      <c r="E80" s="227">
        <v>200</v>
      </c>
      <c r="F80" s="213">
        <v>600000</v>
      </c>
      <c r="G80" s="213">
        <v>217583.71</v>
      </c>
      <c r="H80" s="210">
        <f t="shared" si="6"/>
        <v>0.36263951666666666</v>
      </c>
    </row>
    <row r="81" spans="1:8" hidden="1" x14ac:dyDescent="0.3">
      <c r="A81" s="236" t="s">
        <v>12</v>
      </c>
      <c r="B81" s="228"/>
      <c r="C81" s="229" t="s">
        <v>31</v>
      </c>
      <c r="D81" s="228"/>
      <c r="E81" s="228"/>
      <c r="F81" s="196">
        <f>F82</f>
        <v>0</v>
      </c>
      <c r="G81" s="196">
        <f>G82</f>
        <v>0</v>
      </c>
      <c r="H81" s="210" t="e">
        <f t="shared" si="6"/>
        <v>#DIV/0!</v>
      </c>
    </row>
    <row r="82" spans="1:8" ht="47.25" hidden="1" x14ac:dyDescent="0.3">
      <c r="A82" s="237" t="s">
        <v>282</v>
      </c>
      <c r="B82" s="230"/>
      <c r="C82" s="231"/>
      <c r="D82" s="230" t="s">
        <v>174</v>
      </c>
      <c r="E82" s="230"/>
      <c r="F82" s="213">
        <f>F90</f>
        <v>0</v>
      </c>
      <c r="G82" s="213">
        <f>G90</f>
        <v>0</v>
      </c>
      <c r="H82" s="210" t="e">
        <f t="shared" si="6"/>
        <v>#DIV/0!</v>
      </c>
    </row>
    <row r="83" spans="1:8" ht="62.25" hidden="1" customHeight="1" x14ac:dyDescent="0.3">
      <c r="A83" s="237" t="s">
        <v>283</v>
      </c>
      <c r="B83" s="232"/>
      <c r="C83" s="233"/>
      <c r="D83" s="211" t="s">
        <v>284</v>
      </c>
      <c r="E83" s="211"/>
      <c r="F83" s="213">
        <v>200000</v>
      </c>
      <c r="G83" s="213">
        <v>0</v>
      </c>
      <c r="H83" s="210">
        <f t="shared" si="6"/>
        <v>0</v>
      </c>
    </row>
    <row r="84" spans="1:8" hidden="1" x14ac:dyDescent="0.3">
      <c r="A84" s="237" t="s">
        <v>3</v>
      </c>
      <c r="B84" s="232"/>
      <c r="C84" s="233"/>
      <c r="D84" s="211"/>
      <c r="E84" s="211">
        <v>200</v>
      </c>
      <c r="F84" s="213">
        <v>200000</v>
      </c>
      <c r="G84" s="213">
        <v>0</v>
      </c>
      <c r="H84" s="210">
        <f t="shared" si="6"/>
        <v>0</v>
      </c>
    </row>
    <row r="85" spans="1:8" ht="63" hidden="1" x14ac:dyDescent="0.3">
      <c r="A85" s="237" t="s">
        <v>130</v>
      </c>
      <c r="B85" s="232"/>
      <c r="C85" s="233"/>
      <c r="D85" s="211" t="s">
        <v>112</v>
      </c>
      <c r="E85" s="211"/>
      <c r="F85" s="213">
        <v>200000</v>
      </c>
      <c r="G85" s="213">
        <v>0</v>
      </c>
      <c r="H85" s="210">
        <f t="shared" si="6"/>
        <v>0</v>
      </c>
    </row>
    <row r="86" spans="1:8" hidden="1" x14ac:dyDescent="0.3">
      <c r="A86" s="237" t="s">
        <v>11</v>
      </c>
      <c r="B86" s="211"/>
      <c r="C86" s="212"/>
      <c r="D86" s="211"/>
      <c r="E86" s="211">
        <v>400</v>
      </c>
      <c r="F86" s="213">
        <v>200000</v>
      </c>
      <c r="G86" s="213">
        <v>0</v>
      </c>
      <c r="H86" s="210">
        <f t="shared" si="6"/>
        <v>0</v>
      </c>
    </row>
    <row r="87" spans="1:8" ht="31.5" hidden="1" x14ac:dyDescent="0.3">
      <c r="A87" s="237" t="s">
        <v>167</v>
      </c>
      <c r="B87" s="211"/>
      <c r="C87" s="212"/>
      <c r="D87" s="211" t="s">
        <v>166</v>
      </c>
      <c r="E87" s="211"/>
      <c r="F87" s="213">
        <v>200000</v>
      </c>
      <c r="G87" s="213">
        <v>0</v>
      </c>
      <c r="H87" s="210">
        <f t="shared" si="6"/>
        <v>0</v>
      </c>
    </row>
    <row r="88" spans="1:8" ht="47.25" hidden="1" x14ac:dyDescent="0.3">
      <c r="A88" s="243" t="s">
        <v>150</v>
      </c>
      <c r="B88" s="211"/>
      <c r="C88" s="212"/>
      <c r="D88" s="211"/>
      <c r="E88" s="211">
        <v>200</v>
      </c>
      <c r="F88" s="213">
        <v>200000</v>
      </c>
      <c r="G88" s="213"/>
      <c r="H88" s="210">
        <f t="shared" si="6"/>
        <v>0</v>
      </c>
    </row>
    <row r="89" spans="1:8" hidden="1" x14ac:dyDescent="0.3">
      <c r="A89" s="237" t="s">
        <v>13</v>
      </c>
      <c r="B89" s="211"/>
      <c r="C89" s="212" t="s">
        <v>32</v>
      </c>
      <c r="D89" s="211"/>
      <c r="E89" s="211"/>
      <c r="F89" s="213">
        <v>200000</v>
      </c>
      <c r="G89" s="213">
        <v>0</v>
      </c>
      <c r="H89" s="210">
        <f t="shared" si="6"/>
        <v>0</v>
      </c>
    </row>
    <row r="90" spans="1:8" ht="63" hidden="1" x14ac:dyDescent="0.3">
      <c r="A90" s="237" t="s">
        <v>283</v>
      </c>
      <c r="B90" s="211"/>
      <c r="C90" s="212"/>
      <c r="D90" s="211" t="s">
        <v>284</v>
      </c>
      <c r="E90" s="211"/>
      <c r="F90" s="213">
        <f>F91</f>
        <v>0</v>
      </c>
      <c r="G90" s="213">
        <f>G91</f>
        <v>0</v>
      </c>
      <c r="H90" s="210" t="e">
        <f t="shared" si="6"/>
        <v>#DIV/0!</v>
      </c>
    </row>
    <row r="91" spans="1:8" ht="47.25" hidden="1" x14ac:dyDescent="0.3">
      <c r="A91" s="243" t="s">
        <v>150</v>
      </c>
      <c r="B91" s="211"/>
      <c r="C91" s="212"/>
      <c r="D91" s="211"/>
      <c r="E91" s="211">
        <v>200</v>
      </c>
      <c r="F91" s="213">
        <v>0</v>
      </c>
      <c r="G91" s="213">
        <v>0</v>
      </c>
      <c r="H91" s="210" t="e">
        <f t="shared" si="6"/>
        <v>#DIV/0!</v>
      </c>
    </row>
    <row r="92" spans="1:8" x14ac:dyDescent="0.3">
      <c r="A92" s="236" t="s">
        <v>13</v>
      </c>
      <c r="B92" s="207"/>
      <c r="C92" s="208" t="s">
        <v>32</v>
      </c>
      <c r="D92" s="207"/>
      <c r="E92" s="207"/>
      <c r="F92" s="196">
        <f>F93+F100+F104</f>
        <v>1425225</v>
      </c>
      <c r="G92" s="196">
        <f>G93+G100+G104</f>
        <v>446289.3</v>
      </c>
      <c r="H92" s="210">
        <f t="shared" si="6"/>
        <v>0.31313603115297584</v>
      </c>
    </row>
    <row r="93" spans="1:8" x14ac:dyDescent="0.3">
      <c r="A93" s="237" t="s">
        <v>2</v>
      </c>
      <c r="B93" s="207"/>
      <c r="C93" s="208"/>
      <c r="D93" s="211" t="s">
        <v>77</v>
      </c>
      <c r="E93" s="207"/>
      <c r="F93" s="213">
        <f>F94+F96+F98</f>
        <v>1264241.3999999999</v>
      </c>
      <c r="G93" s="196">
        <f>G94+G96+G98</f>
        <v>446289.3</v>
      </c>
      <c r="H93" s="210">
        <f t="shared" si="6"/>
        <v>0.353009559724907</v>
      </c>
    </row>
    <row r="94" spans="1:8" x14ac:dyDescent="0.3">
      <c r="A94" s="237" t="s">
        <v>14</v>
      </c>
      <c r="B94" s="207"/>
      <c r="C94" s="208"/>
      <c r="D94" s="211" t="s">
        <v>285</v>
      </c>
      <c r="E94" s="211"/>
      <c r="F94" s="213">
        <f>F95</f>
        <v>800000</v>
      </c>
      <c r="G94" s="213">
        <f>G95</f>
        <v>196186.66</v>
      </c>
      <c r="H94" s="210">
        <f t="shared" si="6"/>
        <v>0.245233325</v>
      </c>
    </row>
    <row r="95" spans="1:8" ht="47.25" x14ac:dyDescent="0.3">
      <c r="A95" s="243" t="s">
        <v>150</v>
      </c>
      <c r="B95" s="207"/>
      <c r="C95" s="208"/>
      <c r="D95" s="211"/>
      <c r="E95" s="211">
        <v>200</v>
      </c>
      <c r="F95" s="213">
        <v>800000</v>
      </c>
      <c r="G95" s="213">
        <f>48351+147835.66</f>
        <v>196186.66</v>
      </c>
      <c r="H95" s="210">
        <f t="shared" si="6"/>
        <v>0.245233325</v>
      </c>
    </row>
    <row r="96" spans="1:8" x14ac:dyDescent="0.3">
      <c r="A96" s="237" t="s">
        <v>15</v>
      </c>
      <c r="B96" s="211"/>
      <c r="C96" s="212"/>
      <c r="D96" s="211" t="s">
        <v>286</v>
      </c>
      <c r="E96" s="211"/>
      <c r="F96" s="213">
        <f>F97</f>
        <v>200000</v>
      </c>
      <c r="G96" s="213">
        <f>G97</f>
        <v>126951.28</v>
      </c>
      <c r="H96" s="210">
        <f t="shared" si="6"/>
        <v>0.6347564</v>
      </c>
    </row>
    <row r="97" spans="1:8" ht="47.25" x14ac:dyDescent="0.3">
      <c r="A97" s="243" t="s">
        <v>150</v>
      </c>
      <c r="B97" s="211"/>
      <c r="C97" s="212"/>
      <c r="D97" s="211"/>
      <c r="E97" s="211">
        <v>200</v>
      </c>
      <c r="F97" s="213">
        <v>200000</v>
      </c>
      <c r="G97" s="213">
        <v>126951.28</v>
      </c>
      <c r="H97" s="210">
        <f t="shared" si="6"/>
        <v>0.6347564</v>
      </c>
    </row>
    <row r="98" spans="1:8" ht="31.5" x14ac:dyDescent="0.3">
      <c r="A98" s="237" t="s">
        <v>16</v>
      </c>
      <c r="B98" s="211"/>
      <c r="C98" s="212"/>
      <c r="D98" s="211" t="s">
        <v>287</v>
      </c>
      <c r="E98" s="211"/>
      <c r="F98" s="213">
        <f>F99</f>
        <v>264241.40000000002</v>
      </c>
      <c r="G98" s="213">
        <f>G99</f>
        <v>123151.36</v>
      </c>
      <c r="H98" s="210">
        <f t="shared" ref="H98:H110" si="7">G98/F98</f>
        <v>0.46605626521809218</v>
      </c>
    </row>
    <row r="99" spans="1:8" ht="47.25" x14ac:dyDescent="0.3">
      <c r="A99" s="243" t="s">
        <v>150</v>
      </c>
      <c r="B99" s="211"/>
      <c r="C99" s="212"/>
      <c r="D99" s="211"/>
      <c r="E99" s="211">
        <v>200</v>
      </c>
      <c r="F99" s="213">
        <v>264241.40000000002</v>
      </c>
      <c r="G99" s="213">
        <v>123151.36</v>
      </c>
      <c r="H99" s="210">
        <f t="shared" si="7"/>
        <v>0.46605626521809218</v>
      </c>
    </row>
    <row r="100" spans="1:8" ht="47.25" x14ac:dyDescent="0.3">
      <c r="A100" s="243" t="s">
        <v>348</v>
      </c>
      <c r="B100" s="211"/>
      <c r="C100" s="212"/>
      <c r="D100" s="211" t="s">
        <v>300</v>
      </c>
      <c r="E100" s="211"/>
      <c r="F100" s="213">
        <f t="shared" ref="F100:G102" si="8">F101</f>
        <v>160983.6</v>
      </c>
      <c r="G100" s="213">
        <f t="shared" si="8"/>
        <v>0</v>
      </c>
      <c r="H100" s="210">
        <f t="shared" si="7"/>
        <v>0</v>
      </c>
    </row>
    <row r="101" spans="1:8" ht="47.25" x14ac:dyDescent="0.3">
      <c r="A101" s="243" t="s">
        <v>348</v>
      </c>
      <c r="B101" s="211"/>
      <c r="C101" s="212"/>
      <c r="D101" s="211" t="s">
        <v>288</v>
      </c>
      <c r="E101" s="211"/>
      <c r="F101" s="213">
        <f t="shared" si="8"/>
        <v>160983.6</v>
      </c>
      <c r="G101" s="213">
        <f t="shared" si="8"/>
        <v>0</v>
      </c>
      <c r="H101" s="210">
        <f t="shared" si="7"/>
        <v>0</v>
      </c>
    </row>
    <row r="102" spans="1:8" ht="63" x14ac:dyDescent="0.3">
      <c r="A102" s="243" t="s">
        <v>349</v>
      </c>
      <c r="B102" s="211"/>
      <c r="C102" s="212"/>
      <c r="D102" s="211" t="s">
        <v>289</v>
      </c>
      <c r="E102" s="211"/>
      <c r="F102" s="213">
        <f t="shared" si="8"/>
        <v>160983.6</v>
      </c>
      <c r="G102" s="213">
        <f t="shared" si="8"/>
        <v>0</v>
      </c>
      <c r="H102" s="210">
        <f t="shared" si="7"/>
        <v>0</v>
      </c>
    </row>
    <row r="103" spans="1:8" ht="45.75" customHeight="1" x14ac:dyDescent="0.3">
      <c r="A103" s="243" t="s">
        <v>150</v>
      </c>
      <c r="B103" s="211"/>
      <c r="C103" s="212"/>
      <c r="D103" s="211"/>
      <c r="E103" s="211">
        <v>200</v>
      </c>
      <c r="F103" s="213">
        <v>160983.6</v>
      </c>
      <c r="G103" s="213">
        <v>0</v>
      </c>
      <c r="H103" s="210">
        <f t="shared" si="7"/>
        <v>0</v>
      </c>
    </row>
    <row r="104" spans="1:8" ht="47.25" hidden="1" x14ac:dyDescent="0.3">
      <c r="A104" s="237" t="s">
        <v>290</v>
      </c>
      <c r="B104" s="211"/>
      <c r="C104" s="212"/>
      <c r="D104" s="211" t="s">
        <v>175</v>
      </c>
      <c r="E104" s="211"/>
      <c r="F104" s="213">
        <f>F105</f>
        <v>0</v>
      </c>
      <c r="G104" s="213">
        <f>G105</f>
        <v>0</v>
      </c>
      <c r="H104" s="210">
        <v>0</v>
      </c>
    </row>
    <row r="105" spans="1:8" ht="63" hidden="1" x14ac:dyDescent="0.3">
      <c r="A105" s="237" t="s">
        <v>291</v>
      </c>
      <c r="B105" s="211"/>
      <c r="C105" s="212"/>
      <c r="D105" s="211" t="s">
        <v>292</v>
      </c>
      <c r="E105" s="211"/>
      <c r="F105" s="213">
        <f>F106</f>
        <v>0</v>
      </c>
      <c r="G105" s="213">
        <f>G106</f>
        <v>0</v>
      </c>
      <c r="H105" s="210">
        <v>0</v>
      </c>
    </row>
    <row r="106" spans="1:8" ht="47.25" hidden="1" x14ac:dyDescent="0.3">
      <c r="A106" s="243" t="s">
        <v>150</v>
      </c>
      <c r="B106" s="211"/>
      <c r="C106" s="212"/>
      <c r="D106" s="211"/>
      <c r="E106" s="211">
        <v>200</v>
      </c>
      <c r="F106" s="213">
        <v>0</v>
      </c>
      <c r="G106" s="213">
        <v>0</v>
      </c>
      <c r="H106" s="210">
        <v>0</v>
      </c>
    </row>
    <row r="107" spans="1:8" x14ac:dyDescent="0.3">
      <c r="A107" s="236" t="s">
        <v>18</v>
      </c>
      <c r="B107" s="211"/>
      <c r="C107" s="208" t="s">
        <v>34</v>
      </c>
      <c r="D107" s="207"/>
      <c r="E107" s="234"/>
      <c r="F107" s="196">
        <f t="shared" ref="F107:G109" si="9">F108</f>
        <v>60000</v>
      </c>
      <c r="G107" s="196">
        <f t="shared" si="9"/>
        <v>23116</v>
      </c>
      <c r="H107" s="210">
        <f t="shared" si="7"/>
        <v>0.38526666666666665</v>
      </c>
    </row>
    <row r="108" spans="1:8" x14ac:dyDescent="0.3">
      <c r="A108" s="237" t="s">
        <v>2</v>
      </c>
      <c r="B108" s="211"/>
      <c r="C108" s="212"/>
      <c r="D108" s="211" t="s">
        <v>293</v>
      </c>
      <c r="E108" s="227"/>
      <c r="F108" s="213">
        <f t="shared" si="9"/>
        <v>60000</v>
      </c>
      <c r="G108" s="213">
        <f t="shared" si="9"/>
        <v>23116</v>
      </c>
      <c r="H108" s="210">
        <f t="shared" si="7"/>
        <v>0.38526666666666665</v>
      </c>
    </row>
    <row r="109" spans="1:8" ht="31.5" x14ac:dyDescent="0.3">
      <c r="A109" s="237" t="s">
        <v>299</v>
      </c>
      <c r="B109" s="211"/>
      <c r="C109" s="212"/>
      <c r="D109" s="211" t="s">
        <v>294</v>
      </c>
      <c r="E109" s="227"/>
      <c r="F109" s="224">
        <f t="shared" si="9"/>
        <v>60000</v>
      </c>
      <c r="G109" s="224">
        <f t="shared" si="9"/>
        <v>23116</v>
      </c>
      <c r="H109" s="210">
        <f t="shared" si="7"/>
        <v>0.38526666666666665</v>
      </c>
    </row>
    <row r="110" spans="1:8" x14ac:dyDescent="0.3">
      <c r="A110" s="237" t="s">
        <v>119</v>
      </c>
      <c r="B110" s="211"/>
      <c r="C110" s="212"/>
      <c r="D110" s="211"/>
      <c r="E110" s="211">
        <v>500</v>
      </c>
      <c r="F110" s="224">
        <v>60000</v>
      </c>
      <c r="G110" s="224">
        <v>23116</v>
      </c>
      <c r="H110" s="210">
        <f t="shared" si="7"/>
        <v>0.38526666666666665</v>
      </c>
    </row>
    <row r="111" spans="1:8" x14ac:dyDescent="0.3">
      <c r="A111" s="236" t="s">
        <v>295</v>
      </c>
      <c r="B111" s="207"/>
      <c r="C111" s="208" t="s">
        <v>257</v>
      </c>
      <c r="D111" s="207"/>
      <c r="E111" s="207"/>
      <c r="F111" s="196">
        <f t="shared" ref="F111:G113" si="10">F112</f>
        <v>132000</v>
      </c>
      <c r="G111" s="196">
        <f t="shared" si="10"/>
        <v>79971.27</v>
      </c>
      <c r="H111" s="210">
        <f t="shared" ref="H111:H120" si="11">G111/F111</f>
        <v>0.60584295454545456</v>
      </c>
    </row>
    <row r="112" spans="1:8" x14ac:dyDescent="0.3">
      <c r="A112" s="237" t="s">
        <v>2</v>
      </c>
      <c r="B112" s="211"/>
      <c r="C112" s="212"/>
      <c r="D112" s="211" t="s">
        <v>77</v>
      </c>
      <c r="E112" s="211"/>
      <c r="F112" s="213">
        <f t="shared" si="10"/>
        <v>132000</v>
      </c>
      <c r="G112" s="213">
        <f t="shared" si="10"/>
        <v>79971.27</v>
      </c>
      <c r="H112" s="210">
        <f t="shared" si="11"/>
        <v>0.60584295454545456</v>
      </c>
    </row>
    <row r="113" spans="1:8" ht="31.5" x14ac:dyDescent="0.3">
      <c r="A113" s="237" t="s">
        <v>258</v>
      </c>
      <c r="B113" s="211"/>
      <c r="C113" s="212"/>
      <c r="D113" s="211" t="s">
        <v>296</v>
      </c>
      <c r="E113" s="211"/>
      <c r="F113" s="213">
        <f t="shared" si="10"/>
        <v>132000</v>
      </c>
      <c r="G113" s="213">
        <f t="shared" si="10"/>
        <v>79971.27</v>
      </c>
      <c r="H113" s="210">
        <f t="shared" si="11"/>
        <v>0.60584295454545456</v>
      </c>
    </row>
    <row r="114" spans="1:8" ht="31.5" x14ac:dyDescent="0.3">
      <c r="A114" s="237" t="s">
        <v>113</v>
      </c>
      <c r="B114" s="211"/>
      <c r="C114" s="212"/>
      <c r="D114" s="211"/>
      <c r="E114" s="211">
        <v>300</v>
      </c>
      <c r="F114" s="213">
        <v>132000</v>
      </c>
      <c r="G114" s="213">
        <v>79971.27</v>
      </c>
      <c r="H114" s="210">
        <f t="shared" si="11"/>
        <v>0.60584295454545456</v>
      </c>
    </row>
    <row r="115" spans="1:8" x14ac:dyDescent="0.3">
      <c r="A115" s="236" t="s">
        <v>149</v>
      </c>
      <c r="B115" s="211"/>
      <c r="C115" s="208">
        <v>1102</v>
      </c>
      <c r="D115" s="207"/>
      <c r="E115" s="207"/>
      <c r="F115" s="196">
        <f t="shared" ref="F115:G117" si="12">F116</f>
        <v>50000</v>
      </c>
      <c r="G115" s="196">
        <f t="shared" si="12"/>
        <v>8764.82</v>
      </c>
      <c r="H115" s="210">
        <f t="shared" si="11"/>
        <v>0.17529639999999999</v>
      </c>
    </row>
    <row r="116" spans="1:8" x14ac:dyDescent="0.3">
      <c r="A116" s="237" t="s">
        <v>2</v>
      </c>
      <c r="B116" s="211"/>
      <c r="C116" s="212"/>
      <c r="D116" s="211" t="s">
        <v>293</v>
      </c>
      <c r="E116" s="211"/>
      <c r="F116" s="213">
        <f t="shared" si="12"/>
        <v>50000</v>
      </c>
      <c r="G116" s="213">
        <f t="shared" si="12"/>
        <v>8764.82</v>
      </c>
      <c r="H116" s="210">
        <f t="shared" si="11"/>
        <v>0.17529639999999999</v>
      </c>
    </row>
    <row r="117" spans="1:8" ht="31.5" x14ac:dyDescent="0.3">
      <c r="A117" s="237" t="s">
        <v>88</v>
      </c>
      <c r="B117" s="211"/>
      <c r="C117" s="212"/>
      <c r="D117" s="211" t="s">
        <v>297</v>
      </c>
      <c r="E117" s="211"/>
      <c r="F117" s="213">
        <f t="shared" si="12"/>
        <v>50000</v>
      </c>
      <c r="G117" s="213">
        <f t="shared" si="12"/>
        <v>8764.82</v>
      </c>
      <c r="H117" s="210">
        <f t="shared" si="11"/>
        <v>0.17529639999999999</v>
      </c>
    </row>
    <row r="118" spans="1:8" ht="47.25" x14ac:dyDescent="0.3">
      <c r="A118" s="243" t="s">
        <v>150</v>
      </c>
      <c r="B118" s="211"/>
      <c r="C118" s="212"/>
      <c r="D118" s="211"/>
      <c r="E118" s="211">
        <v>200</v>
      </c>
      <c r="F118" s="213">
        <v>50000</v>
      </c>
      <c r="G118" s="213">
        <v>8764.82</v>
      </c>
      <c r="H118" s="210">
        <f t="shared" si="11"/>
        <v>0.17529639999999999</v>
      </c>
    </row>
    <row r="119" spans="1:8" ht="19.5" hidden="1" x14ac:dyDescent="0.3">
      <c r="A119" s="240" t="e">
        <f>'прил 3'!#REF!</f>
        <v>#REF!</v>
      </c>
      <c r="B119" s="216"/>
      <c r="C119" s="207">
        <v>1301</v>
      </c>
      <c r="D119" s="216"/>
      <c r="E119" s="216"/>
      <c r="F119" s="196" t="e">
        <f>#REF!</f>
        <v>#REF!</v>
      </c>
      <c r="G119" s="196" t="e">
        <f>#REF!</f>
        <v>#REF!</v>
      </c>
      <c r="H119" s="210" t="e">
        <f t="shared" si="11"/>
        <v>#REF!</v>
      </c>
    </row>
    <row r="120" spans="1:8" x14ac:dyDescent="0.3">
      <c r="A120" s="236" t="s">
        <v>20</v>
      </c>
      <c r="B120" s="207"/>
      <c r="C120" s="208"/>
      <c r="D120" s="207"/>
      <c r="E120" s="207"/>
      <c r="F120" s="196">
        <f>F8</f>
        <v>11003718</v>
      </c>
      <c r="G120" s="196">
        <f>G8</f>
        <v>4119827.5699999994</v>
      </c>
      <c r="H120" s="210">
        <f t="shared" si="11"/>
        <v>0.37440323079889898</v>
      </c>
    </row>
    <row r="121" spans="1:8" x14ac:dyDescent="0.3">
      <c r="A121" s="235"/>
    </row>
    <row r="122" spans="1:8" x14ac:dyDescent="0.3">
      <c r="A122" s="235"/>
    </row>
  </sheetData>
  <mergeCells count="9"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"/>
  <sheetViews>
    <sheetView workbookViewId="0">
      <selection activeCell="B18" sqref="B18"/>
    </sheetView>
  </sheetViews>
  <sheetFormatPr defaultRowHeight="11.25" x14ac:dyDescent="0.2"/>
  <cols>
    <col min="1" max="1" width="11.33203125" customWidth="1"/>
    <col min="2" max="2" width="86" customWidth="1"/>
    <col min="3" max="3" width="54" customWidth="1"/>
  </cols>
  <sheetData>
    <row r="1" spans="1:3" ht="16.5" x14ac:dyDescent="0.2">
      <c r="A1" s="70"/>
      <c r="B1" s="70"/>
      <c r="C1" s="76" t="s">
        <v>120</v>
      </c>
    </row>
    <row r="2" spans="1:3" ht="16.5" x14ac:dyDescent="0.2">
      <c r="A2" s="70"/>
      <c r="B2" s="70"/>
      <c r="C2" s="76" t="str">
        <f>Прил1!F2</f>
        <v>к  постановлению Администрации АСП</v>
      </c>
    </row>
    <row r="3" spans="1:3" ht="16.5" x14ac:dyDescent="0.2">
      <c r="A3" s="70"/>
      <c r="B3" s="70"/>
      <c r="C3" s="76" t="str">
        <f>Прил1!F3</f>
        <v>от 05.07.2022 № 107</v>
      </c>
    </row>
    <row r="4" spans="1:3" ht="15.75" x14ac:dyDescent="0.2">
      <c r="A4" s="73"/>
      <c r="B4" s="70"/>
      <c r="C4" s="70"/>
    </row>
    <row r="5" spans="1:3" ht="42" customHeight="1" x14ac:dyDescent="0.2">
      <c r="A5" s="301" t="s">
        <v>121</v>
      </c>
      <c r="B5" s="301"/>
      <c r="C5" s="301"/>
    </row>
    <row r="6" spans="1:3" ht="15.75" x14ac:dyDescent="0.2">
      <c r="A6" s="71"/>
      <c r="B6" s="70"/>
      <c r="C6" s="70"/>
    </row>
    <row r="7" spans="1:3" ht="16.5" x14ac:dyDescent="0.2">
      <c r="A7" s="74" t="s">
        <v>122</v>
      </c>
      <c r="B7" s="74" t="s">
        <v>0</v>
      </c>
      <c r="C7" s="74" t="s">
        <v>123</v>
      </c>
    </row>
    <row r="8" spans="1:3" ht="42.6" customHeight="1" x14ac:dyDescent="0.2">
      <c r="A8" s="74">
        <v>1</v>
      </c>
      <c r="B8" s="75" t="s">
        <v>171</v>
      </c>
      <c r="C8" s="74">
        <v>995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4"/>
  <sheetViews>
    <sheetView zoomScale="70" zoomScaleNormal="70" workbookViewId="0">
      <selection activeCell="N10" sqref="N10"/>
    </sheetView>
  </sheetViews>
  <sheetFormatPr defaultRowHeight="15.75" x14ac:dyDescent="0.25"/>
  <cols>
    <col min="1" max="1" width="52.6640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40625" style="21" customWidth="1"/>
    <col min="6" max="6" width="24.33203125" style="21" customWidth="1"/>
    <col min="7" max="16384" width="9.33203125" style="21"/>
  </cols>
  <sheetData>
    <row r="1" spans="1:6" x14ac:dyDescent="0.25">
      <c r="E1" s="92" t="s">
        <v>194</v>
      </c>
    </row>
    <row r="2" spans="1:6" x14ac:dyDescent="0.25">
      <c r="E2" s="63" t="str">
        <f>Прил1!F2</f>
        <v>к  постановлению Администрации АСП</v>
      </c>
    </row>
    <row r="3" spans="1:6" x14ac:dyDescent="0.25">
      <c r="E3" s="5" t="str">
        <f>Прил1!F3</f>
        <v>от 05.07.2022 № 107</v>
      </c>
    </row>
    <row r="4" spans="1:6" x14ac:dyDescent="0.25">
      <c r="A4" s="5"/>
    </row>
    <row r="5" spans="1:6" ht="45" customHeight="1" x14ac:dyDescent="0.25">
      <c r="A5" s="302" t="s">
        <v>332</v>
      </c>
      <c r="B5" s="303"/>
      <c r="C5" s="303"/>
      <c r="D5" s="303"/>
      <c r="E5" s="303"/>
    </row>
    <row r="6" spans="1:6" ht="23.25" customHeight="1" x14ac:dyDescent="0.25">
      <c r="A6" s="279" t="s">
        <v>103</v>
      </c>
      <c r="B6" s="279" t="s">
        <v>104</v>
      </c>
      <c r="C6" s="7" t="s">
        <v>327</v>
      </c>
      <c r="D6" s="104" t="s">
        <v>363</v>
      </c>
      <c r="E6" s="104" t="s">
        <v>195</v>
      </c>
      <c r="F6" s="30"/>
    </row>
    <row r="7" spans="1:6" x14ac:dyDescent="0.25">
      <c r="A7" s="279"/>
      <c r="B7" s="279"/>
      <c r="C7" s="41" t="s">
        <v>105</v>
      </c>
      <c r="D7" s="42" t="s">
        <v>106</v>
      </c>
      <c r="E7" s="42" t="s">
        <v>203</v>
      </c>
      <c r="F7" s="30"/>
    </row>
    <row r="8" spans="1:6" ht="71.25" customHeight="1" x14ac:dyDescent="0.25">
      <c r="A8" s="43" t="str">
        <f>'прил 4'!A65</f>
        <v>МП «Развитие потребительского рынка Артемьевского сельского поселения" на 2022 год</v>
      </c>
      <c r="B8" s="42" t="s">
        <v>173</v>
      </c>
      <c r="C8" s="64">
        <f>C9</f>
        <v>63206</v>
      </c>
      <c r="D8" s="103">
        <f>D9</f>
        <v>0</v>
      </c>
      <c r="E8" s="245">
        <f>E9</f>
        <v>0</v>
      </c>
      <c r="F8" s="30"/>
    </row>
    <row r="9" spans="1:6" ht="61.5" customHeight="1" x14ac:dyDescent="0.25">
      <c r="A9" s="39" t="str">
        <f>'прил 4'!A65</f>
        <v>МП «Развитие потребительского рынка Артемьевского сельского поселения" на 2022 год</v>
      </c>
      <c r="B9" s="8" t="str">
        <f>'прил 4'!D65</f>
        <v>01.0.00.00000</v>
      </c>
      <c r="C9" s="59">
        <f>'прил 4'!F64</f>
        <v>63206</v>
      </c>
      <c r="D9" s="59">
        <f>'прил 4'!G64</f>
        <v>0</v>
      </c>
      <c r="E9" s="244">
        <f>D9/C9</f>
        <v>0</v>
      </c>
      <c r="F9" s="30"/>
    </row>
    <row r="10" spans="1:6" ht="108.75" customHeight="1" x14ac:dyDescent="0.25">
      <c r="A10" s="47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44" t="str">
        <f>B11</f>
        <v>02.0.00.00000</v>
      </c>
      <c r="C10" s="64">
        <f>C11</f>
        <v>3516725</v>
      </c>
      <c r="D10" s="103">
        <f>D11</f>
        <v>1041244.22</v>
      </c>
      <c r="E10" s="124">
        <f>D10/C10</f>
        <v>0.29608349245391663</v>
      </c>
      <c r="F10" s="30"/>
    </row>
    <row r="11" spans="1:6" ht="105" customHeight="1" x14ac:dyDescent="0.25">
      <c r="A11" s="39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1" s="8" t="str">
        <f>'прил 4'!D54</f>
        <v>02.0.00.00000</v>
      </c>
      <c r="C11" s="59">
        <f>'прил 4'!F53</f>
        <v>3516725</v>
      </c>
      <c r="D11" s="59">
        <f>'прил 4'!G53</f>
        <v>1041244.22</v>
      </c>
      <c r="E11" s="124">
        <f t="shared" ref="E11:E20" si="0">D11/C11</f>
        <v>0.29608349245391663</v>
      </c>
      <c r="F11" s="30"/>
    </row>
    <row r="12" spans="1:6" ht="86.25" customHeight="1" x14ac:dyDescent="0.25">
      <c r="A12" s="256" t="str">
        <f>'прил 4'!A45</f>
        <v>Муниципальная программа «По вопросам обеспечения пожарной безопасности на территории Артемьевского сельского поселения» на 2018-2022 годы</v>
      </c>
      <c r="B12" s="42" t="str">
        <f>'прил 4'!D45</f>
        <v>04.9.00.00000</v>
      </c>
      <c r="C12" s="64">
        <f>C13</f>
        <v>200000</v>
      </c>
      <c r="D12" s="68">
        <f>D13</f>
        <v>7304.44</v>
      </c>
      <c r="E12" s="124">
        <f t="shared" si="0"/>
        <v>3.6522199999999998E-2</v>
      </c>
      <c r="F12" s="30"/>
    </row>
    <row r="13" spans="1:6" ht="98.25" customHeight="1" x14ac:dyDescent="0.25">
      <c r="A13" s="255" t="str">
        <f>'прил 4'!A46</f>
        <v>Мероприятия по реализации муниципальной программы «По вопросам обеспечения пожарной безопасности на территории Артемьевского сельского поселения» на 2018-2022 годы</v>
      </c>
      <c r="B13" s="8" t="str">
        <f>'прил 4'!D45</f>
        <v>04.9.00.00000</v>
      </c>
      <c r="C13" s="59">
        <f>'прил 4'!F46</f>
        <v>200000</v>
      </c>
      <c r="D13" s="59">
        <f>'прил 4'!G46</f>
        <v>7304.44</v>
      </c>
      <c r="E13" s="124">
        <f t="shared" si="0"/>
        <v>3.6522199999999998E-2</v>
      </c>
      <c r="F13" s="30"/>
    </row>
    <row r="14" spans="1:6" ht="48" customHeight="1" x14ac:dyDescent="0.25">
      <c r="A14" s="197" t="str">
        <f>'прил 4'!A100</f>
        <v xml:space="preserve">МП «Комплексное развитие территории Артемьевского сельского поселения» на 2022 год </v>
      </c>
      <c r="B14" s="182" t="str">
        <f>B17</f>
        <v>05.0.00.00000</v>
      </c>
      <c r="C14" s="178">
        <f>C17</f>
        <v>160983.6</v>
      </c>
      <c r="D14" s="178">
        <f>D17</f>
        <v>0</v>
      </c>
      <c r="E14" s="124">
        <f t="shared" si="0"/>
        <v>0</v>
      </c>
      <c r="F14" s="30"/>
    </row>
    <row r="15" spans="1:6" ht="33.6" hidden="1" customHeight="1" x14ac:dyDescent="0.25">
      <c r="A15" s="87" t="str">
        <f>'прил 4'!A59</f>
        <v>Софинансирование дорожного хозяйства за счет средств бюджета поселения</v>
      </c>
      <c r="B15" s="8" t="s">
        <v>165</v>
      </c>
      <c r="C15" s="59">
        <f>'прил 4'!F59</f>
        <v>65000</v>
      </c>
      <c r="D15" s="59">
        <f>'прил 4'!G59</f>
        <v>0</v>
      </c>
      <c r="E15" s="124">
        <f t="shared" si="0"/>
        <v>0</v>
      </c>
      <c r="F15" s="30"/>
    </row>
    <row r="16" spans="1:6" ht="39.6" hidden="1" customHeight="1" x14ac:dyDescent="0.25">
      <c r="A16" s="86" t="s">
        <v>132</v>
      </c>
      <c r="B16" s="8" t="s">
        <v>131</v>
      </c>
      <c r="C16" s="59" t="e">
        <f>'прил 4'!#REF!</f>
        <v>#REF!</v>
      </c>
      <c r="D16" s="59" t="e">
        <f>'прил 4'!#REF!</f>
        <v>#REF!</v>
      </c>
      <c r="E16" s="124" t="e">
        <f t="shared" si="0"/>
        <v>#REF!</v>
      </c>
      <c r="F16" s="30"/>
    </row>
    <row r="17" spans="1:6" ht="59.25" customHeight="1" x14ac:dyDescent="0.25">
      <c r="A17" s="39" t="str">
        <f>'прил 4'!A100</f>
        <v xml:space="preserve">МП «Комплексное развитие территории Артемьевского сельского поселения» на 2022 год </v>
      </c>
      <c r="B17" s="42" t="str">
        <f>'прил 4'!D100</f>
        <v>05.0.00.00000</v>
      </c>
      <c r="C17" s="59">
        <f>'прил 4'!F100</f>
        <v>160983.6</v>
      </c>
      <c r="D17" s="59">
        <f>'прил 4'!G100</f>
        <v>0</v>
      </c>
      <c r="E17" s="125">
        <f t="shared" si="0"/>
        <v>0</v>
      </c>
      <c r="F17" s="30"/>
    </row>
    <row r="18" spans="1:6" ht="87.75" customHeight="1" x14ac:dyDescent="0.25">
      <c r="A18" s="256" t="str">
        <f>'прил 4'!A79</f>
        <v xml:space="preserve"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18" s="182" t="str">
        <f>B19</f>
        <v>08.0.00.00000</v>
      </c>
      <c r="C18" s="178">
        <f>C19</f>
        <v>600000</v>
      </c>
      <c r="D18" s="178">
        <f>D19</f>
        <v>217583.71</v>
      </c>
      <c r="E18" s="124">
        <f t="shared" si="0"/>
        <v>0.36263951666666666</v>
      </c>
      <c r="F18" s="30"/>
    </row>
    <row r="19" spans="1:6" ht="98.25" customHeight="1" x14ac:dyDescent="0.25">
      <c r="A19" s="257" t="s">
        <v>351</v>
      </c>
      <c r="B19" s="8" t="s">
        <v>352</v>
      </c>
      <c r="C19" s="59">
        <f>'прил 4'!F80</f>
        <v>600000</v>
      </c>
      <c r="D19" s="59">
        <f>'прил 4'!G80</f>
        <v>217583.71</v>
      </c>
      <c r="E19" s="125">
        <f t="shared" si="0"/>
        <v>0.36263951666666666</v>
      </c>
      <c r="F19" s="30"/>
    </row>
    <row r="20" spans="1:6" ht="15" customHeight="1" x14ac:dyDescent="0.25">
      <c r="A20" s="95" t="s">
        <v>20</v>
      </c>
      <c r="B20" s="94"/>
      <c r="C20" s="93">
        <f>C8+C10+C12+C14+C18</f>
        <v>4540914.5999999996</v>
      </c>
      <c r="D20" s="138">
        <f>D8+D10+D12+D14+D18</f>
        <v>1266132.3699999999</v>
      </c>
      <c r="E20" s="124">
        <f t="shared" si="0"/>
        <v>0.27882761107200738</v>
      </c>
      <c r="F20" s="30"/>
    </row>
    <row r="21" spans="1:6" ht="16.149999999999999" customHeight="1" x14ac:dyDescent="0.25">
      <c r="A21" s="48"/>
      <c r="B21" s="46"/>
      <c r="C21" s="49"/>
      <c r="D21" s="49"/>
      <c r="E21" s="49"/>
      <c r="F21" s="45"/>
    </row>
    <row r="22" spans="1:6" ht="14.45" customHeight="1" x14ac:dyDescent="0.25"/>
    <row r="23" spans="1:6" ht="14.45" customHeight="1" x14ac:dyDescent="0.25"/>
    <row r="24" spans="1:6" x14ac:dyDescent="0.25">
      <c r="C24" s="60"/>
    </row>
  </sheetData>
  <mergeCells count="3">
    <mergeCell ref="A5:E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6"/>
  <sheetViews>
    <sheetView view="pageBreakPreview" zoomScaleNormal="100" zoomScaleSheetLayoutView="100" workbookViewId="0">
      <selection activeCell="C18" sqref="C18"/>
    </sheetView>
  </sheetViews>
  <sheetFormatPr defaultRowHeight="15.75" x14ac:dyDescent="0.2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/>
  </cols>
  <sheetData>
    <row r="1" spans="1:4" x14ac:dyDescent="0.25">
      <c r="C1" s="22"/>
      <c r="D1" s="22" t="s">
        <v>120</v>
      </c>
    </row>
    <row r="2" spans="1:4" x14ac:dyDescent="0.25">
      <c r="C2" s="22"/>
      <c r="D2" s="22" t="str">
        <f>Прил1!F2</f>
        <v>к  постановлению Администрации АСП</v>
      </c>
    </row>
    <row r="3" spans="1:4" x14ac:dyDescent="0.25">
      <c r="C3" s="22"/>
      <c r="D3" s="22" t="str">
        <f>Прил1!F3</f>
        <v>от 05.07.2022 № 107</v>
      </c>
    </row>
    <row r="4" spans="1:4" x14ac:dyDescent="0.25">
      <c r="A4" s="2"/>
    </row>
    <row r="5" spans="1:4" x14ac:dyDescent="0.25">
      <c r="A5" s="2"/>
    </row>
    <row r="6" spans="1:4" ht="59.45" customHeight="1" x14ac:dyDescent="0.25">
      <c r="A6" s="128"/>
      <c r="B6" s="301" t="s">
        <v>364</v>
      </c>
      <c r="C6" s="301"/>
      <c r="D6" s="301"/>
    </row>
    <row r="7" spans="1:4" ht="15.75" customHeight="1" x14ac:dyDescent="0.25">
      <c r="A7" s="129"/>
      <c r="B7" s="129"/>
      <c r="C7" s="129"/>
    </row>
    <row r="8" spans="1:4" ht="8.4499999999999993" customHeight="1" thickBot="1" x14ac:dyDescent="0.3">
      <c r="A8" s="129"/>
      <c r="B8" s="129"/>
      <c r="C8" s="129"/>
    </row>
    <row r="9" spans="1:4" ht="75.599999999999994" customHeight="1" thickBot="1" x14ac:dyDescent="0.3">
      <c r="A9" s="34"/>
      <c r="B9" s="120" t="s">
        <v>204</v>
      </c>
      <c r="C9" s="121" t="s">
        <v>331</v>
      </c>
      <c r="D9" s="121" t="s">
        <v>365</v>
      </c>
    </row>
    <row r="10" spans="1:4" s="108" customFormat="1" ht="28.15" customHeight="1" thickBot="1" x14ac:dyDescent="0.3">
      <c r="A10" s="107"/>
      <c r="B10" s="122" t="s">
        <v>301</v>
      </c>
      <c r="C10" s="250">
        <f>'прил 4'!F22</f>
        <v>100000</v>
      </c>
      <c r="D10" s="123">
        <v>0</v>
      </c>
    </row>
    <row r="11" spans="1:4" s="108" customFormat="1" x14ac:dyDescent="0.25">
      <c r="A11" s="109"/>
      <c r="B11" s="111"/>
      <c r="C11" s="110"/>
    </row>
    <row r="12" spans="1:4" s="108" customFormat="1" x14ac:dyDescent="0.25">
      <c r="A12" s="109"/>
      <c r="B12" s="112"/>
      <c r="C12" s="113"/>
    </row>
    <row r="13" spans="1:4" s="108" customFormat="1" x14ac:dyDescent="0.25">
      <c r="A13" s="109"/>
      <c r="B13" s="112"/>
      <c r="C13" s="105"/>
    </row>
    <row r="14" spans="1:4" s="108" customFormat="1" x14ac:dyDescent="0.25">
      <c r="A14" s="109"/>
      <c r="B14" s="111"/>
      <c r="C14" s="105"/>
    </row>
    <row r="15" spans="1:4" s="108" customFormat="1" x14ac:dyDescent="0.25">
      <c r="A15" s="109"/>
      <c r="B15" s="111"/>
      <c r="C15" s="105"/>
    </row>
    <row r="16" spans="1:4" s="108" customFormat="1" x14ac:dyDescent="0.25">
      <c r="A16" s="109"/>
      <c r="B16" s="111"/>
      <c r="C16" s="105"/>
    </row>
    <row r="17" spans="1:3" s="108" customFormat="1" x14ac:dyDescent="0.25">
      <c r="A17" s="109"/>
      <c r="B17" s="111"/>
      <c r="C17" s="105"/>
    </row>
    <row r="18" spans="1:3" s="108" customFormat="1" ht="90.75" customHeight="1" x14ac:dyDescent="0.25">
      <c r="A18" s="109"/>
      <c r="B18" s="111"/>
      <c r="C18" s="114"/>
    </row>
    <row r="19" spans="1:3" s="108" customFormat="1" x14ac:dyDescent="0.25">
      <c r="A19" s="109"/>
      <c r="B19" s="111"/>
      <c r="C19" s="105"/>
    </row>
    <row r="20" spans="1:3" s="108" customFormat="1" x14ac:dyDescent="0.25">
      <c r="A20" s="109"/>
      <c r="B20" s="111"/>
      <c r="C20" s="105"/>
    </row>
    <row r="21" spans="1:3" s="108" customFormat="1" x14ac:dyDescent="0.25">
      <c r="A21" s="109"/>
      <c r="B21" s="111"/>
      <c r="C21" s="105"/>
    </row>
    <row r="22" spans="1:3" s="108" customFormat="1" x14ac:dyDescent="0.25">
      <c r="A22" s="109"/>
      <c r="B22" s="115"/>
      <c r="C22" s="105"/>
    </row>
    <row r="23" spans="1:3" s="108" customFormat="1" x14ac:dyDescent="0.25">
      <c r="A23" s="107"/>
      <c r="B23" s="48"/>
      <c r="C23" s="116"/>
    </row>
    <row r="24" spans="1:3" s="108" customFormat="1" x14ac:dyDescent="0.25">
      <c r="A24" s="109"/>
      <c r="B24" s="112"/>
      <c r="C24" s="114"/>
    </row>
    <row r="25" spans="1:3" s="108" customFormat="1" x14ac:dyDescent="0.25">
      <c r="A25" s="109"/>
      <c r="B25" s="111"/>
      <c r="C25" s="114"/>
    </row>
    <row r="26" spans="1:3" s="108" customFormat="1" x14ac:dyDescent="0.25">
      <c r="A26" s="109"/>
      <c r="B26" s="111"/>
      <c r="C26" s="114"/>
    </row>
    <row r="27" spans="1:3" s="108" customFormat="1" x14ac:dyDescent="0.25">
      <c r="A27" s="109"/>
      <c r="B27" s="111"/>
      <c r="C27" s="113"/>
    </row>
    <row r="28" spans="1:3" s="108" customFormat="1" x14ac:dyDescent="0.25">
      <c r="A28" s="109"/>
      <c r="B28" s="111"/>
      <c r="C28" s="113"/>
    </row>
    <row r="29" spans="1:3" s="108" customFormat="1" x14ac:dyDescent="0.25">
      <c r="A29" s="109"/>
      <c r="B29" s="111"/>
      <c r="C29" s="114"/>
    </row>
    <row r="30" spans="1:3" s="108" customFormat="1" x14ac:dyDescent="0.25">
      <c r="A30" s="109"/>
      <c r="B30" s="117"/>
      <c r="C30" s="113"/>
    </row>
    <row r="31" spans="1:3" s="108" customFormat="1" x14ac:dyDescent="0.25">
      <c r="A31" s="109"/>
      <c r="B31" s="111"/>
      <c r="C31" s="114"/>
    </row>
    <row r="32" spans="1:3" s="108" customFormat="1" x14ac:dyDescent="0.25">
      <c r="A32" s="109"/>
      <c r="B32" s="112"/>
      <c r="C32" s="114"/>
    </row>
    <row r="33" spans="1:3" s="108" customFormat="1" x14ac:dyDescent="0.25">
      <c r="A33" s="109"/>
      <c r="B33" s="112"/>
      <c r="C33" s="114"/>
    </row>
    <row r="34" spans="1:3" s="108" customFormat="1" x14ac:dyDescent="0.25">
      <c r="A34" s="109"/>
      <c r="B34" s="112"/>
      <c r="C34" s="114"/>
    </row>
    <row r="35" spans="1:3" s="108" customFormat="1" x14ac:dyDescent="0.25">
      <c r="A35" s="118"/>
      <c r="C35" s="119"/>
    </row>
    <row r="36" spans="1:3" s="108" customFormat="1" x14ac:dyDescent="0.25">
      <c r="A36" s="118"/>
      <c r="C36" s="119"/>
    </row>
  </sheetData>
  <mergeCells count="1"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view="pageBreakPreview" zoomScaleNormal="100" zoomScaleSheetLayoutView="100" workbookViewId="0">
      <selection activeCell="A5" sqref="A5:E7"/>
    </sheetView>
  </sheetViews>
  <sheetFormatPr defaultRowHeight="15.75" x14ac:dyDescent="0.25"/>
  <cols>
    <col min="1" max="1" width="36.83203125" style="72" customWidth="1"/>
    <col min="2" max="2" width="49.6640625" style="72" customWidth="1"/>
    <col min="3" max="3" width="20.83203125" style="99" customWidth="1"/>
    <col min="4" max="4" width="18.5" style="27" customWidth="1"/>
    <col min="5" max="5" width="0.6640625" style="27" customWidth="1"/>
    <col min="6" max="6" width="17.1640625" style="72" customWidth="1"/>
    <col min="7" max="16384" width="9.33203125" style="72"/>
  </cols>
  <sheetData>
    <row r="1" spans="1:5" x14ac:dyDescent="0.25">
      <c r="E1" s="22" t="s">
        <v>192</v>
      </c>
    </row>
    <row r="2" spans="1:5" x14ac:dyDescent="0.25">
      <c r="E2" s="22" t="str">
        <f>Прил1!F2</f>
        <v>к  постановлению Администрации АСП</v>
      </c>
    </row>
    <row r="3" spans="1:5" x14ac:dyDescent="0.25">
      <c r="E3" s="22" t="str">
        <f>Прил1!F3</f>
        <v>от 05.07.2022 № 107</v>
      </c>
    </row>
    <row r="4" spans="1:5" x14ac:dyDescent="0.25">
      <c r="A4" s="71"/>
    </row>
    <row r="5" spans="1:5" ht="33.75" customHeight="1" x14ac:dyDescent="0.25">
      <c r="A5" s="304" t="s">
        <v>333</v>
      </c>
      <c r="B5" s="292"/>
      <c r="C5" s="292"/>
      <c r="D5" s="292"/>
      <c r="E5" s="305"/>
    </row>
    <row r="6" spans="1:5" ht="15.75" customHeight="1" x14ac:dyDescent="0.25">
      <c r="A6" s="306"/>
      <c r="B6" s="279"/>
      <c r="C6" s="279"/>
      <c r="D6" s="279"/>
      <c r="E6" s="307"/>
    </row>
    <row r="7" spans="1:5" ht="10.5" customHeight="1" x14ac:dyDescent="0.25">
      <c r="A7" s="306"/>
      <c r="B7" s="279"/>
      <c r="C7" s="279"/>
      <c r="D7" s="279"/>
      <c r="E7" s="308"/>
    </row>
    <row r="8" spans="1:5" ht="57" customHeight="1" x14ac:dyDescent="0.25">
      <c r="A8" s="65" t="s">
        <v>187</v>
      </c>
      <c r="B8" s="65" t="s">
        <v>0</v>
      </c>
      <c r="C8" s="18" t="s">
        <v>331</v>
      </c>
      <c r="D8" s="18" t="s">
        <v>366</v>
      </c>
      <c r="E8" s="105"/>
    </row>
    <row r="9" spans="1:5" ht="37.9" customHeight="1" x14ac:dyDescent="0.25">
      <c r="A9" s="97" t="s">
        <v>302</v>
      </c>
      <c r="B9" s="96" t="s">
        <v>188</v>
      </c>
      <c r="C9" s="100">
        <f>C10-C11</f>
        <v>0</v>
      </c>
      <c r="D9" s="100">
        <f>D10-D11</f>
        <v>-483229.80999999866</v>
      </c>
      <c r="E9" s="130"/>
    </row>
    <row r="10" spans="1:5" ht="54.75" customHeight="1" x14ac:dyDescent="0.25">
      <c r="A10" s="65" t="s">
        <v>303</v>
      </c>
      <c r="B10" s="40" t="s">
        <v>189</v>
      </c>
      <c r="C10" s="101">
        <f>Прил1!B9</f>
        <v>11003718</v>
      </c>
      <c r="D10" s="101">
        <f>Прил1!D9</f>
        <v>3636597.7600000002</v>
      </c>
      <c r="E10" s="131"/>
    </row>
    <row r="11" spans="1:5" ht="54.75" customHeight="1" x14ac:dyDescent="0.25">
      <c r="A11" s="65" t="s">
        <v>304</v>
      </c>
      <c r="B11" s="40" t="s">
        <v>190</v>
      </c>
      <c r="C11" s="101">
        <f>Прил1!B14</f>
        <v>11003718</v>
      </c>
      <c r="D11" s="101">
        <f>Прил1!D14</f>
        <v>4119827.5699999989</v>
      </c>
      <c r="E11" s="131"/>
    </row>
    <row r="12" spans="1:5" ht="24" customHeight="1" x14ac:dyDescent="0.25">
      <c r="A12" s="309" t="s">
        <v>191</v>
      </c>
      <c r="B12" s="309"/>
      <c r="C12" s="100">
        <f>C10-C11</f>
        <v>0</v>
      </c>
      <c r="D12" s="100">
        <f>D10-D11</f>
        <v>-483229.80999999866</v>
      </c>
      <c r="E12" s="130"/>
    </row>
    <row r="13" spans="1:5" x14ac:dyDescent="0.25">
      <c r="A13" s="98"/>
    </row>
    <row r="14" spans="1:5" x14ac:dyDescent="0.25">
      <c r="A14" s="102"/>
    </row>
    <row r="15" spans="1:5" x14ac:dyDescent="0.25">
      <c r="A15" s="102"/>
    </row>
    <row r="16" spans="1:5" x14ac:dyDescent="0.25">
      <c r="A16" s="102"/>
    </row>
    <row r="17" spans="1:1" x14ac:dyDescent="0.25">
      <c r="A17" s="102"/>
    </row>
  </sheetData>
  <mergeCells count="2">
    <mergeCell ref="A5:E7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8"/>
  <sheetViews>
    <sheetView tabSelected="1" view="pageBreakPreview" zoomScaleNormal="100" zoomScaleSheetLayoutView="100" workbookViewId="0">
      <selection activeCell="F14" sqref="F14"/>
    </sheetView>
  </sheetViews>
  <sheetFormatPr defaultRowHeight="11.25" x14ac:dyDescent="0.2"/>
  <cols>
    <col min="1" max="1" width="5.5" customWidth="1"/>
    <col min="2" max="2" width="62.33203125" style="32" customWidth="1"/>
    <col min="3" max="3" width="18.1640625" customWidth="1"/>
    <col min="4" max="4" width="17.83203125" style="32" customWidth="1"/>
    <col min="5" max="5" width="22" customWidth="1"/>
    <col min="6" max="6" width="21.33203125" style="36" customWidth="1"/>
    <col min="7" max="7" width="16.5" customWidth="1"/>
  </cols>
  <sheetData>
    <row r="1" spans="1:13" ht="15.75" x14ac:dyDescent="0.2">
      <c r="C1" s="106"/>
      <c r="D1" s="106"/>
      <c r="F1" s="140"/>
      <c r="G1" s="140" t="s">
        <v>205</v>
      </c>
    </row>
    <row r="2" spans="1:13" ht="15.75" x14ac:dyDescent="0.2">
      <c r="B2" s="137"/>
      <c r="C2" s="136"/>
      <c r="D2" s="136"/>
      <c r="F2" s="140"/>
      <c r="G2" s="140" t="str">
        <f>Прил1!F2</f>
        <v>к  постановлению Администрации АСП</v>
      </c>
    </row>
    <row r="3" spans="1:13" ht="12.6" customHeight="1" x14ac:dyDescent="0.2">
      <c r="C3" s="140"/>
      <c r="D3" s="102"/>
      <c r="F3" s="140"/>
      <c r="G3" s="140" t="str">
        <f>Прил1!F3</f>
        <v>от 05.07.2022 № 107</v>
      </c>
    </row>
    <row r="4" spans="1:13" ht="12.75" x14ac:dyDescent="0.2">
      <c r="A4" s="33"/>
    </row>
    <row r="5" spans="1:13" ht="17.45" customHeight="1" x14ac:dyDescent="0.2">
      <c r="A5" s="318" t="s">
        <v>208</v>
      </c>
      <c r="B5" s="318"/>
      <c r="C5" s="318"/>
      <c r="D5" s="318"/>
      <c r="E5" s="318"/>
      <c r="F5" s="318"/>
      <c r="G5" s="318"/>
    </row>
    <row r="6" spans="1:13" ht="13.9" customHeight="1" x14ac:dyDescent="0.2">
      <c r="A6" s="318" t="s">
        <v>307</v>
      </c>
      <c r="B6" s="318"/>
      <c r="C6" s="318"/>
      <c r="D6" s="318"/>
      <c r="E6" s="318"/>
      <c r="F6" s="318"/>
      <c r="G6" s="318"/>
    </row>
    <row r="7" spans="1:13" ht="17.45" customHeight="1" x14ac:dyDescent="0.2">
      <c r="A7" s="321"/>
      <c r="B7" s="319" t="s">
        <v>367</v>
      </c>
      <c r="C7" s="319"/>
      <c r="D7" s="319"/>
      <c r="E7" s="319"/>
      <c r="F7" s="319"/>
      <c r="G7" s="319"/>
    </row>
    <row r="8" spans="1:13" ht="10.9" customHeight="1" thickBot="1" x14ac:dyDescent="0.25">
      <c r="A8" s="322"/>
      <c r="B8" s="320"/>
      <c r="C8" s="320"/>
      <c r="D8" s="320"/>
      <c r="E8" s="320"/>
      <c r="F8" s="320"/>
      <c r="G8" s="320"/>
    </row>
    <row r="9" spans="1:13" ht="13.9" customHeight="1" x14ac:dyDescent="0.2">
      <c r="A9" s="141" t="s">
        <v>107</v>
      </c>
      <c r="B9" s="310" t="s">
        <v>210</v>
      </c>
      <c r="C9" s="310" t="s">
        <v>354</v>
      </c>
      <c r="D9" s="310" t="s">
        <v>211</v>
      </c>
      <c r="E9" s="310" t="s">
        <v>358</v>
      </c>
      <c r="F9" s="310" t="s">
        <v>212</v>
      </c>
      <c r="G9" s="310" t="s">
        <v>213</v>
      </c>
    </row>
    <row r="10" spans="1:13" ht="32.25" customHeight="1" thickBot="1" x14ac:dyDescent="0.25">
      <c r="A10" s="142" t="s">
        <v>209</v>
      </c>
      <c r="B10" s="311"/>
      <c r="C10" s="311"/>
      <c r="D10" s="311"/>
      <c r="E10" s="311"/>
      <c r="F10" s="311"/>
      <c r="G10" s="311"/>
    </row>
    <row r="11" spans="1:13" ht="15.75" thickBot="1" x14ac:dyDescent="0.25">
      <c r="A11" s="143">
        <v>1</v>
      </c>
      <c r="B11" s="144">
        <v>2</v>
      </c>
      <c r="C11" s="144">
        <v>3</v>
      </c>
      <c r="D11" s="144">
        <v>4</v>
      </c>
      <c r="E11" s="144">
        <v>5</v>
      </c>
      <c r="F11" s="144">
        <v>6</v>
      </c>
      <c r="G11" s="144">
        <v>7</v>
      </c>
    </row>
    <row r="12" spans="1:13" s="70" customFormat="1" ht="53.25" customHeight="1" thickBot="1" x14ac:dyDescent="0.25">
      <c r="A12" s="149">
        <v>1</v>
      </c>
      <c r="B12" s="260" t="s">
        <v>355</v>
      </c>
      <c r="C12" s="162">
        <v>404728</v>
      </c>
      <c r="D12" s="162">
        <v>404728</v>
      </c>
      <c r="E12" s="162">
        <v>359317.61</v>
      </c>
      <c r="F12" s="159">
        <f t="shared" ref="F12:F15" si="0">E12/D12</f>
        <v>0.88780022632484035</v>
      </c>
      <c r="G12" s="162"/>
    </row>
    <row r="13" spans="1:13" ht="71.25" customHeight="1" thickBot="1" x14ac:dyDescent="0.25">
      <c r="A13" s="149">
        <v>2</v>
      </c>
      <c r="B13" s="260" t="s">
        <v>225</v>
      </c>
      <c r="C13" s="162">
        <v>1101000</v>
      </c>
      <c r="D13" s="162">
        <v>1101000</v>
      </c>
      <c r="E13" s="162">
        <v>596647.61</v>
      </c>
      <c r="F13" s="159">
        <f t="shared" si="0"/>
        <v>0.54191426884650318</v>
      </c>
      <c r="G13" s="162"/>
    </row>
    <row r="14" spans="1:13" ht="66.75" customHeight="1" thickBot="1" x14ac:dyDescent="0.25">
      <c r="A14" s="120">
        <v>3</v>
      </c>
      <c r="B14" s="261" t="s">
        <v>226</v>
      </c>
      <c r="C14" s="163">
        <v>85279</v>
      </c>
      <c r="D14" s="164">
        <v>85279</v>
      </c>
      <c r="E14" s="164">
        <v>85279</v>
      </c>
      <c r="F14" s="159">
        <f t="shared" si="0"/>
        <v>1</v>
      </c>
      <c r="G14" s="164"/>
    </row>
    <row r="15" spans="1:13" ht="43.5" customHeight="1" thickBot="1" x14ac:dyDescent="0.25">
      <c r="A15" s="120">
        <v>4</v>
      </c>
      <c r="B15" s="261" t="s">
        <v>312</v>
      </c>
      <c r="C15" s="163">
        <v>1925718</v>
      </c>
      <c r="D15" s="164">
        <v>1925718</v>
      </c>
      <c r="E15" s="164">
        <v>0</v>
      </c>
      <c r="F15" s="159">
        <f t="shared" si="0"/>
        <v>0</v>
      </c>
      <c r="G15" s="120"/>
    </row>
    <row r="16" spans="1:13" ht="156.75" customHeight="1" thickBot="1" x14ac:dyDescent="0.3">
      <c r="A16" s="165">
        <v>5</v>
      </c>
      <c r="B16" s="262" t="s">
        <v>323</v>
      </c>
      <c r="C16" s="166">
        <v>0</v>
      </c>
      <c r="D16" s="166">
        <v>0</v>
      </c>
      <c r="E16" s="166">
        <v>0</v>
      </c>
      <c r="F16" s="159">
        <v>0</v>
      </c>
      <c r="G16" s="201"/>
      <c r="H16" s="155"/>
      <c r="I16" s="155"/>
      <c r="J16" s="3"/>
      <c r="K16" s="155"/>
      <c r="L16" s="155"/>
      <c r="M16" s="155"/>
    </row>
    <row r="17" spans="1:13" ht="15.75" thickBot="1" x14ac:dyDescent="0.25">
      <c r="A17" s="161"/>
      <c r="B17" s="202" t="s">
        <v>356</v>
      </c>
      <c r="C17" s="166">
        <f>C12+C13+C14+C15+C16</f>
        <v>3516725</v>
      </c>
      <c r="D17" s="166">
        <f>D12+D13+D14+D15+D16</f>
        <v>3516725</v>
      </c>
      <c r="E17" s="264">
        <f>E12+E13+E14+E15+E16</f>
        <v>1041244.22</v>
      </c>
      <c r="F17" s="159">
        <f>E17/D17</f>
        <v>0.29608349245391663</v>
      </c>
      <c r="G17" s="202"/>
      <c r="H17" s="155"/>
      <c r="I17" s="155"/>
      <c r="J17" s="3"/>
      <c r="K17" s="156"/>
      <c r="L17" s="156"/>
      <c r="M17" s="156"/>
    </row>
    <row r="18" spans="1:13" ht="13.15" customHeight="1" x14ac:dyDescent="0.2">
      <c r="A18" s="155"/>
      <c r="B18" s="157"/>
      <c r="C18" s="33"/>
      <c r="D18" s="33"/>
      <c r="E18" s="33"/>
      <c r="F18" s="33"/>
      <c r="G18" s="157"/>
      <c r="H18" s="157"/>
      <c r="I18" s="157"/>
      <c r="J18" s="157"/>
      <c r="K18" s="157"/>
      <c r="L18" s="157"/>
      <c r="M18" s="157"/>
    </row>
    <row r="19" spans="1:13" ht="12.75" x14ac:dyDescent="0.2">
      <c r="A19" s="3"/>
      <c r="B19" s="313"/>
      <c r="C19" s="313"/>
      <c r="D19" s="313"/>
      <c r="E19" s="313"/>
      <c r="F19" s="313"/>
      <c r="G19" s="313"/>
      <c r="H19" s="313"/>
      <c r="I19" s="313"/>
      <c r="J19" s="3"/>
      <c r="K19" s="313"/>
      <c r="L19" s="313"/>
      <c r="M19" s="313"/>
    </row>
    <row r="20" spans="1:13" ht="16.149999999999999" customHeight="1" x14ac:dyDescent="0.2">
      <c r="A20" s="316" t="s">
        <v>219</v>
      </c>
      <c r="B20" s="316"/>
      <c r="C20" s="316"/>
      <c r="D20" s="316"/>
      <c r="E20" s="316"/>
      <c r="F20" s="316"/>
      <c r="G20" s="316"/>
      <c r="H20" s="151"/>
      <c r="I20" s="151"/>
      <c r="J20" s="151"/>
      <c r="K20" s="151"/>
      <c r="L20" s="151"/>
      <c r="M20" s="151"/>
    </row>
    <row r="21" spans="1:13" ht="15.75" x14ac:dyDescent="0.2">
      <c r="A21" s="316" t="s">
        <v>307</v>
      </c>
      <c r="B21" s="316"/>
      <c r="C21" s="316"/>
      <c r="D21" s="316"/>
      <c r="E21" s="316"/>
      <c r="F21" s="316"/>
      <c r="G21" s="316"/>
      <c r="H21" s="151"/>
      <c r="I21" s="151"/>
      <c r="J21" s="151"/>
      <c r="K21" s="151"/>
      <c r="L21" s="151"/>
      <c r="M21" s="151"/>
    </row>
    <row r="22" spans="1:13" ht="15.75" x14ac:dyDescent="0.2">
      <c r="A22" s="317" t="s">
        <v>367</v>
      </c>
      <c r="B22" s="317"/>
      <c r="C22" s="317"/>
      <c r="D22" s="317"/>
      <c r="E22" s="317"/>
      <c r="F22" s="317"/>
      <c r="G22" s="317"/>
      <c r="H22" s="152"/>
      <c r="I22" s="152"/>
      <c r="J22" s="152"/>
      <c r="K22" s="152"/>
      <c r="L22" s="152"/>
      <c r="M22" s="152"/>
    </row>
    <row r="23" spans="1:13" ht="16.149999999999999" customHeight="1" thickBot="1" x14ac:dyDescent="0.25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145"/>
      <c r="M23" s="145"/>
    </row>
    <row r="24" spans="1:13" ht="27" customHeight="1" thickBot="1" x14ac:dyDescent="0.25">
      <c r="A24" s="310" t="s">
        <v>122</v>
      </c>
      <c r="B24" s="310" t="s">
        <v>214</v>
      </c>
      <c r="C24" s="310" t="s">
        <v>215</v>
      </c>
      <c r="D24" s="310" t="s">
        <v>216</v>
      </c>
      <c r="E24" s="310" t="s">
        <v>217</v>
      </c>
      <c r="F24" s="310" t="s">
        <v>218</v>
      </c>
      <c r="G24" s="315" t="s">
        <v>213</v>
      </c>
      <c r="H24" s="146"/>
      <c r="I24" s="146"/>
      <c r="J24" s="146"/>
      <c r="K24" s="146"/>
      <c r="L24" s="314"/>
    </row>
    <row r="25" spans="1:13" ht="34.15" customHeight="1" thickBot="1" x14ac:dyDescent="0.25">
      <c r="A25" s="311"/>
      <c r="B25" s="311"/>
      <c r="C25" s="311"/>
      <c r="D25" s="311"/>
      <c r="E25" s="311"/>
      <c r="F25" s="311"/>
      <c r="G25" s="315"/>
      <c r="H25" s="146"/>
      <c r="I25" s="146"/>
      <c r="J25" s="146"/>
      <c r="K25" s="146"/>
      <c r="L25" s="314"/>
    </row>
    <row r="26" spans="1:13" ht="16.5" thickBot="1" x14ac:dyDescent="0.25">
      <c r="A26" s="158">
        <v>1</v>
      </c>
      <c r="B26" s="153">
        <v>2</v>
      </c>
      <c r="C26" s="153">
        <v>3</v>
      </c>
      <c r="D26" s="153">
        <v>4</v>
      </c>
      <c r="E26" s="153">
        <v>5</v>
      </c>
      <c r="F26" s="153">
        <v>6</v>
      </c>
      <c r="G26" s="150">
        <v>7</v>
      </c>
      <c r="H26" s="147"/>
      <c r="I26" s="147"/>
      <c r="J26" s="147"/>
      <c r="K26" s="147"/>
      <c r="L26" s="139"/>
    </row>
    <row r="27" spans="1:13" ht="105.75" thickBot="1" x14ac:dyDescent="0.25">
      <c r="A27" s="167" t="s">
        <v>227</v>
      </c>
      <c r="B27" s="160" t="s">
        <v>310</v>
      </c>
      <c r="C27" s="164">
        <f>C28+C29+C30+C31+C32</f>
        <v>3516725</v>
      </c>
      <c r="D27" s="164">
        <f>D28+D29+D30+D31+D32</f>
        <v>3516725</v>
      </c>
      <c r="E27" s="164">
        <f>E28+E29+E30+E31+E32</f>
        <v>1041244.22</v>
      </c>
      <c r="F27" s="159">
        <f>E27/D27</f>
        <v>0.29608349245391663</v>
      </c>
      <c r="G27" s="172"/>
      <c r="H27" s="147"/>
      <c r="I27" s="147"/>
      <c r="J27" s="147"/>
      <c r="K27" s="147"/>
      <c r="L27" s="148"/>
    </row>
    <row r="28" spans="1:13" ht="16.5" thickBot="1" x14ac:dyDescent="0.25">
      <c r="A28" s="167" t="s">
        <v>228</v>
      </c>
      <c r="B28" s="160" t="s">
        <v>229</v>
      </c>
      <c r="C28" s="164">
        <v>658773.6</v>
      </c>
      <c r="D28" s="164">
        <v>658773.6</v>
      </c>
      <c r="E28" s="258">
        <v>0</v>
      </c>
      <c r="F28" s="159">
        <f t="shared" ref="F28:F36" si="1">E28/D28</f>
        <v>0</v>
      </c>
      <c r="G28" s="173"/>
    </row>
    <row r="29" spans="1:13" ht="16.5" thickBot="1" x14ac:dyDescent="0.25">
      <c r="A29" s="167" t="s">
        <v>230</v>
      </c>
      <c r="B29" s="160" t="s">
        <v>231</v>
      </c>
      <c r="C29" s="169">
        <v>749320</v>
      </c>
      <c r="D29" s="169">
        <v>749320</v>
      </c>
      <c r="E29" s="169">
        <v>0</v>
      </c>
      <c r="F29" s="159">
        <f t="shared" si="1"/>
        <v>0</v>
      </c>
      <c r="G29" s="173"/>
    </row>
    <row r="30" spans="1:13" ht="16.5" thickBot="1" x14ac:dyDescent="0.25">
      <c r="A30" s="167" t="s">
        <v>232</v>
      </c>
      <c r="B30" s="160" t="s">
        <v>233</v>
      </c>
      <c r="C30" s="169">
        <v>1996000</v>
      </c>
      <c r="D30" s="169">
        <v>1996000</v>
      </c>
      <c r="E30" s="169">
        <v>1026722.12</v>
      </c>
      <c r="F30" s="159">
        <f t="shared" si="1"/>
        <v>0.5143898396793587</v>
      </c>
      <c r="G30" s="173"/>
    </row>
    <row r="31" spans="1:13" ht="30.75" thickBot="1" x14ac:dyDescent="0.25">
      <c r="A31" s="167" t="s">
        <v>234</v>
      </c>
      <c r="B31" s="160" t="s">
        <v>308</v>
      </c>
      <c r="C31" s="164">
        <v>0</v>
      </c>
      <c r="D31" s="164">
        <v>0</v>
      </c>
      <c r="E31" s="169">
        <v>0</v>
      </c>
      <c r="F31" s="159">
        <v>0</v>
      </c>
      <c r="G31" s="173"/>
    </row>
    <row r="32" spans="1:13" ht="45.75" thickBot="1" x14ac:dyDescent="0.25">
      <c r="A32" s="167" t="s">
        <v>235</v>
      </c>
      <c r="B32" s="170" t="s">
        <v>319</v>
      </c>
      <c r="C32" s="169">
        <v>112631.4</v>
      </c>
      <c r="D32" s="169">
        <v>112631.4</v>
      </c>
      <c r="E32" s="169">
        <v>14522.1</v>
      </c>
      <c r="F32" s="159">
        <f t="shared" si="1"/>
        <v>0.12893473755986343</v>
      </c>
      <c r="G32" s="173"/>
    </row>
    <row r="33" spans="1:7" ht="60.75" thickBot="1" x14ac:dyDescent="0.25">
      <c r="A33" s="167" t="s">
        <v>236</v>
      </c>
      <c r="B33" s="160" t="s">
        <v>309</v>
      </c>
      <c r="C33" s="164">
        <v>0</v>
      </c>
      <c r="D33" s="164">
        <v>0</v>
      </c>
      <c r="E33" s="169">
        <v>0</v>
      </c>
      <c r="F33" s="159">
        <v>0</v>
      </c>
      <c r="G33" s="173"/>
    </row>
    <row r="34" spans="1:7" ht="66" customHeight="1" thickBot="1" x14ac:dyDescent="0.25">
      <c r="A34" s="167" t="s">
        <v>237</v>
      </c>
      <c r="B34" s="171" t="s">
        <v>238</v>
      </c>
      <c r="C34" s="164">
        <f>C35</f>
        <v>0</v>
      </c>
      <c r="D34" s="164">
        <f>D35</f>
        <v>0</v>
      </c>
      <c r="E34" s="169">
        <v>0</v>
      </c>
      <c r="F34" s="159">
        <v>0</v>
      </c>
      <c r="G34" s="173"/>
    </row>
    <row r="35" spans="1:7" ht="39" customHeight="1" thickBot="1" x14ac:dyDescent="0.25">
      <c r="A35" s="167" t="s">
        <v>239</v>
      </c>
      <c r="B35" s="171" t="s">
        <v>311</v>
      </c>
      <c r="C35" s="164">
        <v>0</v>
      </c>
      <c r="D35" s="164">
        <v>0</v>
      </c>
      <c r="E35" s="169">
        <v>0</v>
      </c>
      <c r="F35" s="159">
        <v>0</v>
      </c>
      <c r="G35" s="173"/>
    </row>
    <row r="36" spans="1:7" ht="15.75" thickBot="1" x14ac:dyDescent="0.3">
      <c r="A36" s="168"/>
      <c r="B36" s="259" t="s">
        <v>356</v>
      </c>
      <c r="C36" s="166">
        <f>C27+C33+C34</f>
        <v>3516725</v>
      </c>
      <c r="D36" s="166">
        <f>D27+D33+D34</f>
        <v>3516725</v>
      </c>
      <c r="E36" s="166">
        <f>E27+E33+E34</f>
        <v>1041244.22</v>
      </c>
      <c r="F36" s="159">
        <f t="shared" si="1"/>
        <v>0.29608349245391663</v>
      </c>
      <c r="G36" s="173"/>
    </row>
    <row r="38" spans="1:7" x14ac:dyDescent="0.2">
      <c r="F38" s="36" t="s">
        <v>359</v>
      </c>
      <c r="G38" s="265">
        <f>E17-E36</f>
        <v>0</v>
      </c>
    </row>
  </sheetData>
  <mergeCells count="31"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  <mergeCell ref="G23:H23"/>
    <mergeCell ref="G9:G10"/>
    <mergeCell ref="B19:C19"/>
    <mergeCell ref="A7:A8"/>
    <mergeCell ref="B9:B10"/>
    <mergeCell ref="C9:C10"/>
    <mergeCell ref="L24:L25"/>
    <mergeCell ref="G24:G25"/>
    <mergeCell ref="C24:C25"/>
    <mergeCell ref="B24:B25"/>
    <mergeCell ref="D24:D25"/>
    <mergeCell ref="E24:E25"/>
    <mergeCell ref="F24:F25"/>
    <mergeCell ref="D9:D10"/>
    <mergeCell ref="E9:E10"/>
    <mergeCell ref="F9:F10"/>
    <mergeCell ref="I23:K23"/>
    <mergeCell ref="D19:E19"/>
    <mergeCell ref="F19:G19"/>
    <mergeCell ref="H19:I19"/>
    <mergeCell ref="K19:M19"/>
  </mergeCells>
  <pageMargins left="0.82677165354330706" right="0.23622047244094488" top="0" bottom="0" header="0" footer="0"/>
  <pageSetup paperSize="9" scale="71" fitToWidth="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Прил1</vt:lpstr>
      <vt:lpstr>прил2</vt:lpstr>
      <vt:lpstr>прил 3</vt:lpstr>
      <vt:lpstr>прил 4</vt:lpstr>
      <vt:lpstr>Прил 6</vt:lpstr>
      <vt:lpstr>Прил5</vt:lpstr>
      <vt:lpstr>Прил 6.</vt:lpstr>
      <vt:lpstr>прил7.</vt:lpstr>
      <vt:lpstr>Прил8.</vt:lpstr>
      <vt:lpstr>Прил9.</vt:lpstr>
      <vt:lpstr>прил.10</vt:lpstr>
      <vt:lpstr>'прил 3'!Область_печати</vt:lpstr>
      <vt:lpstr>'прил 4'!Область_печати</vt:lpstr>
      <vt:lpstr>'Прил 6.'!Область_печати</vt:lpstr>
      <vt:lpstr>Прил1!Область_печати</vt:lpstr>
      <vt:lpstr>Прил8.!Область_печати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2022-07-11T12:18:28Z</cp:lastPrinted>
  <dcterms:created xsi:type="dcterms:W3CDTF">2016-11-09T10:06:10Z</dcterms:created>
  <dcterms:modified xsi:type="dcterms:W3CDTF">2022-07-11T12:18:35Z</dcterms:modified>
</cp:coreProperties>
</file>