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8800" windowHeight="12210" tabRatio="722"/>
  </bookViews>
  <sheets>
    <sheet name="Прил1" sheetId="6" r:id="rId1"/>
    <sheet name="прил2" sheetId="4" r:id="rId2"/>
    <sheet name="прил 3" sheetId="2" r:id="rId3"/>
    <sheet name="прил 4" sheetId="5" r:id="rId4"/>
    <sheet name="прил 5" sheetId="15" r:id="rId5"/>
    <sheet name="Прил 6" sheetId="12" r:id="rId6"/>
    <sheet name="Прил7" sheetId="8" r:id="rId7"/>
    <sheet name="Прил 8" sheetId="11" r:id="rId8"/>
    <sheet name="прил9" sheetId="14" r:id="rId9"/>
    <sheet name="Прил10" sheetId="9" state="hidden" r:id="rId10"/>
    <sheet name="Прил11" sheetId="13" state="hidden" r:id="rId11"/>
  </sheets>
  <definedNames>
    <definedName name="_xlnm._FilterDatabase" localSheetId="3" hidden="1">'прил 4'!$A$7:$H$162</definedName>
    <definedName name="_xlnm.Print_Area" localSheetId="2">'прил 3'!$A$1:$M$34</definedName>
    <definedName name="_xlnm.Print_Area" localSheetId="3">'прил 4'!$A$1:$H$162</definedName>
    <definedName name="_xlnm.Print_Area" localSheetId="7">'Прил 8'!$A$1:$C$37</definedName>
    <definedName name="_xlnm.Print_Area" localSheetId="0">Прил1!$A$1:$F$16</definedName>
  </definedNames>
  <calcPr calcId="124519" iterateDelta="1E-4"/>
</workbook>
</file>

<file path=xl/calcChain.xml><?xml version="1.0" encoding="utf-8"?>
<calcChain xmlns="http://schemas.openxmlformats.org/spreadsheetml/2006/main">
  <c r="F152" i="5"/>
  <c r="F151"/>
  <c r="F150"/>
  <c r="C29" i="2"/>
  <c r="C28"/>
  <c r="F52" i="5"/>
  <c r="F105"/>
  <c r="F76"/>
  <c r="F65"/>
  <c r="F64"/>
  <c r="F63"/>
  <c r="J29" i="4"/>
  <c r="J28"/>
  <c r="B12" i="6"/>
  <c r="F122" i="5"/>
  <c r="C19" i="8"/>
  <c r="C20"/>
  <c r="F118" i="5"/>
  <c r="F50"/>
  <c r="F49"/>
  <c r="C16" i="2"/>
  <c r="J50" i="4"/>
  <c r="J35"/>
  <c r="J34"/>
  <c r="B13" i="6"/>
  <c r="F3" i="5"/>
  <c r="F124"/>
  <c r="F34"/>
  <c r="B20" i="8"/>
  <c r="B19"/>
  <c r="A20"/>
  <c r="A19"/>
  <c r="A10" i="5"/>
  <c r="F12"/>
  <c r="F11"/>
  <c r="F10"/>
  <c r="A14"/>
  <c r="F16"/>
  <c r="F15"/>
  <c r="F14"/>
  <c r="F22"/>
  <c r="F24"/>
  <c r="A25"/>
  <c r="F26"/>
  <c r="F25"/>
  <c r="C10" i="2"/>
  <c r="F28" i="5"/>
  <c r="A29"/>
  <c r="A39"/>
  <c r="F41"/>
  <c r="F40" s="1"/>
  <c r="F39" s="1"/>
  <c r="A43"/>
  <c r="F44"/>
  <c r="F43"/>
  <c r="C15" i="2"/>
  <c r="C14" s="1"/>
  <c r="F46" i="5"/>
  <c r="A49"/>
  <c r="F51"/>
  <c r="A55"/>
  <c r="F56"/>
  <c r="F55"/>
  <c r="C17" i="2"/>
  <c r="F58" i="5"/>
  <c r="A59"/>
  <c r="F60"/>
  <c r="F59"/>
  <c r="C19" i="2"/>
  <c r="F62" i="5"/>
  <c r="A63"/>
  <c r="F66"/>
  <c r="F72"/>
  <c r="F75"/>
  <c r="F78"/>
  <c r="A80"/>
  <c r="F83"/>
  <c r="F85"/>
  <c r="F87"/>
  <c r="F82"/>
  <c r="F81"/>
  <c r="F80"/>
  <c r="A89"/>
  <c r="F92"/>
  <c r="F90"/>
  <c r="F89"/>
  <c r="C23" i="2"/>
  <c r="F95" i="5"/>
  <c r="F97"/>
  <c r="F99"/>
  <c r="F102"/>
  <c r="A107"/>
  <c r="F108"/>
  <c r="F107"/>
  <c r="C17" i="8"/>
  <c r="C18" s="1"/>
  <c r="F112" i="5"/>
  <c r="F116"/>
  <c r="A117"/>
  <c r="F125"/>
  <c r="F127"/>
  <c r="F117"/>
  <c r="C25" i="2"/>
  <c r="C22" s="1"/>
  <c r="F130" i="5"/>
  <c r="F129"/>
  <c r="F134"/>
  <c r="F133"/>
  <c r="A139"/>
  <c r="F139"/>
  <c r="C27" i="2"/>
  <c r="C26"/>
  <c r="F141" i="5"/>
  <c r="F140"/>
  <c r="A143"/>
  <c r="F144"/>
  <c r="F146"/>
  <c r="F147"/>
  <c r="F149"/>
  <c r="A154"/>
  <c r="A158"/>
  <c r="F159"/>
  <c r="F158"/>
  <c r="F161"/>
  <c r="J36" i="4"/>
  <c r="E3" i="14"/>
  <c r="C3" i="11"/>
  <c r="E3" i="8"/>
  <c r="C3" i="12"/>
  <c r="C3" i="15"/>
  <c r="E3" i="2"/>
  <c r="J3" i="4"/>
  <c r="J54"/>
  <c r="J67"/>
  <c r="J23"/>
  <c r="A8" i="8"/>
  <c r="A11"/>
  <c r="C27" i="11"/>
  <c r="C25"/>
  <c r="A18" i="8"/>
  <c r="B18"/>
  <c r="A17"/>
  <c r="B11"/>
  <c r="B8"/>
  <c r="B9"/>
  <c r="A9"/>
  <c r="C2" i="15"/>
  <c r="E2" i="14"/>
  <c r="C17"/>
  <c r="C14"/>
  <c r="C12"/>
  <c r="C10"/>
  <c r="C9"/>
  <c r="J43" i="4"/>
  <c r="J40"/>
  <c r="J26"/>
  <c r="J25"/>
  <c r="C16" i="8"/>
  <c r="B16"/>
  <c r="A16"/>
  <c r="C15"/>
  <c r="A15"/>
  <c r="B15"/>
  <c r="J61" i="4"/>
  <c r="J60"/>
  <c r="A10" i="8"/>
  <c r="J13" i="4"/>
  <c r="J32"/>
  <c r="J31"/>
  <c r="C15" i="11"/>
  <c r="C12" s="1"/>
  <c r="H13" i="13"/>
  <c r="C14" i="8"/>
  <c r="F3" i="13"/>
  <c r="F2"/>
  <c r="J56" i="4"/>
  <c r="C12" i="8"/>
  <c r="C13"/>
  <c r="A13"/>
  <c r="A12"/>
  <c r="F9" i="9"/>
  <c r="D9"/>
  <c r="B9"/>
  <c r="J21" i="4"/>
  <c r="J20"/>
  <c r="D19" i="9"/>
  <c r="D18"/>
  <c r="D13"/>
  <c r="D12"/>
  <c r="D7"/>
  <c r="D15"/>
  <c r="B26"/>
  <c r="B19"/>
  <c r="B18"/>
  <c r="J9" i="4"/>
  <c r="J8"/>
  <c r="J69"/>
  <c r="C2" i="12"/>
  <c r="F13" i="9"/>
  <c r="F18"/>
  <c r="F15"/>
  <c r="F12"/>
  <c r="F7"/>
  <c r="F26"/>
  <c r="D26"/>
  <c r="J58" i="4"/>
  <c r="F2" i="9"/>
  <c r="C2" i="11"/>
  <c r="E2" i="8"/>
  <c r="E2" i="2"/>
  <c r="J11" i="4"/>
  <c r="F3" i="9"/>
  <c r="B21"/>
  <c r="J18" i="4"/>
  <c r="J15"/>
  <c r="F143" i="5"/>
  <c r="F38"/>
  <c r="F30"/>
  <c r="F29"/>
  <c r="C11" i="2"/>
  <c r="F156" i="5"/>
  <c r="F155"/>
  <c r="F154"/>
  <c r="C31" i="2"/>
  <c r="C30" s="1"/>
  <c r="C8"/>
  <c r="C24"/>
  <c r="B9" i="6"/>
  <c r="B11" s="1"/>
  <c r="C8" i="8"/>
  <c r="C21" i="2"/>
  <c r="C10" i="8"/>
  <c r="C21" s="1"/>
  <c r="C20" i="2"/>
  <c r="C18" s="1"/>
  <c r="F138" i="5"/>
  <c r="C9" i="2"/>
  <c r="C7" s="1"/>
  <c r="F48" i="5"/>
  <c r="C20" i="14"/>
  <c r="F9" i="5" l="1"/>
  <c r="F162" s="1"/>
  <c r="C13" i="2"/>
  <c r="C12"/>
  <c r="C33" s="1"/>
  <c r="C32" l="1"/>
  <c r="B14" i="6" s="1"/>
  <c r="C34" i="2"/>
  <c r="C21" i="14" l="1"/>
  <c r="C19" s="1"/>
  <c r="C22" s="1"/>
  <c r="B15" i="6"/>
</calcChain>
</file>

<file path=xl/sharedStrings.xml><?xml version="1.0" encoding="utf-8"?>
<sst xmlns="http://schemas.openxmlformats.org/spreadsheetml/2006/main" count="853" uniqueCount="510">
  <si>
    <t>Наименование</t>
  </si>
  <si>
    <t>Главный распорядитель</t>
  </si>
  <si>
    <t>Вид расхода</t>
  </si>
  <si>
    <t>Непрограммные расходы</t>
  </si>
  <si>
    <t>Иные бюджетные ассигнования</t>
  </si>
  <si>
    <t>Резервные фонды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</si>
  <si>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</si>
  <si>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</si>
  <si>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</si>
  <si>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</si>
  <si>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</si>
  <si>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</si>
  <si>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</si>
  <si>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Прочие расходы по содержанию жилищного фонда, находящегося в муниципальной собственности</t>
  </si>
  <si>
    <t>Бюджетные инвестиции</t>
  </si>
  <si>
    <t>Коммунальное хозяйство</t>
  </si>
  <si>
    <t>Благоустройство</t>
  </si>
  <si>
    <t>Расходы на уличное освещение</t>
  </si>
  <si>
    <t>Содержание мест захоронений</t>
  </si>
  <si>
    <t>Прочие мероприятия по благоустройству поселения</t>
  </si>
  <si>
    <t>Мероприятия по обеспечению первичных мер пожарной безопасности</t>
  </si>
  <si>
    <t>Обеспечение безопасности людей на водных объектах</t>
  </si>
  <si>
    <t>Культура</t>
  </si>
  <si>
    <t>Мероприятия в сфере культуры</t>
  </si>
  <si>
    <t>Физическая культура и спорт</t>
  </si>
  <si>
    <t>Итого</t>
  </si>
  <si>
    <t>к решению МС КСП</t>
  </si>
  <si>
    <t xml:space="preserve">от 16.11.2016 года № </t>
  </si>
  <si>
    <t>0102</t>
  </si>
  <si>
    <t>0104</t>
  </si>
  <si>
    <t>0111</t>
  </si>
  <si>
    <t>0113</t>
  </si>
  <si>
    <t>0203</t>
  </si>
  <si>
    <t>0409</t>
  </si>
  <si>
    <t>0412</t>
  </si>
  <si>
    <t>0501</t>
  </si>
  <si>
    <t>0502</t>
  </si>
  <si>
    <t>0503</t>
  </si>
  <si>
    <t>0801</t>
  </si>
  <si>
    <t>Приложение 3</t>
  </si>
  <si>
    <t>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</si>
  <si>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</si>
  <si>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</si>
  <si>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</si>
  <si>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</si>
  <si>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</si>
  <si>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ИТОГО</t>
  </si>
  <si>
    <t>ВСЕГО</t>
  </si>
  <si>
    <t>ПРОФИЦИТ(+)/ДЕФИЦИТ(-)</t>
  </si>
  <si>
    <t>0100</t>
  </si>
  <si>
    <t>0200</t>
  </si>
  <si>
    <t>0400</t>
  </si>
  <si>
    <t>0500</t>
  </si>
  <si>
    <t>0800</t>
  </si>
  <si>
    <t>Код бюджетной классификации РФ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</si>
  <si>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</si>
  <si>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2</t>
  </si>
  <si>
    <t xml:space="preserve">Наименование доходов 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</si>
  <si>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</si>
  <si>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</si>
  <si>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</si>
  <si>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</si>
  <si>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</si>
  <si>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</si>
  <si>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</si>
  <si>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</si>
  <si>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</si>
  <si>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</si>
  <si>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</si>
  <si>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Итого доходов</t>
  </si>
  <si>
    <t>Акцизы по подакцизным товарам (продукции), производимым на территории Российской Федерации</t>
  </si>
  <si>
    <t>Непрограммные расходы бюджета</t>
  </si>
  <si>
    <t>Обслуживание внутренних долговых обязательств</t>
  </si>
  <si>
    <t>Код раздела, подраздела</t>
  </si>
  <si>
    <t>Код целевой статьи</t>
  </si>
  <si>
    <t>40.9.00.00000</t>
  </si>
  <si>
    <t>40.9.00.20010</t>
  </si>
  <si>
    <t>Содержание центрального аппарата</t>
  </si>
  <si>
    <t>40.9.00.20020</t>
  </si>
  <si>
    <t>40.9.00.20030</t>
  </si>
  <si>
    <t>40.9.00. 00000</t>
  </si>
  <si>
    <t>40.9.00.51180</t>
  </si>
  <si>
    <t>Ремонт и содержание  автомобильных дорог местного значения в границах населенных пунктов, ремонт дворовых территорий</t>
  </si>
  <si>
    <t>40.9.00.20080</t>
  </si>
  <si>
    <t>40.9.00.20090</t>
  </si>
  <si>
    <t>05.1.01.00000</t>
  </si>
  <si>
    <t>40.9.00.20120</t>
  </si>
  <si>
    <t>Мероприятия в области физической культуры и спорта</t>
  </si>
  <si>
    <t>40.9.00.20270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</si>
  <si>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</si>
  <si>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</si>
  <si>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мероприятий по сносу аварийных домов на территории поселения</t>
  </si>
  <si>
    <t>40.9.00.20230</t>
  </si>
  <si>
    <t>Обеспечение мероприятий по начислению и сбору платы за найм муниципального жилого фонда</t>
  </si>
  <si>
    <t>Приложение 1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</si>
  <si>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</si>
  <si>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</si>
  <si>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</si>
  <si>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</si>
  <si>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</si>
  <si>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безвозмездные поступления</t>
  </si>
  <si>
    <t>Расходы всего</t>
  </si>
  <si>
    <t>Результат исполнения бюджета</t>
  </si>
  <si>
    <t>(дефицит «-», профицит «+»)</t>
  </si>
  <si>
    <t>в т.ч., направляемая на покрытие дефицита бюджета</t>
  </si>
  <si>
    <t>Кредитные соглашения и договоры заключенные от имени поселения в валюте РФ</t>
  </si>
  <si>
    <t>В том числе:</t>
  </si>
  <si>
    <t>Бюджетные кредиты</t>
  </si>
  <si>
    <t>получение</t>
  </si>
  <si>
    <t>погашение</t>
  </si>
  <si>
    <t>Кредиты коммерческих организаций</t>
  </si>
  <si>
    <t>Получение, в том числе:</t>
  </si>
  <si>
    <t>- прочие организации</t>
  </si>
  <si>
    <t>Погашение, в том числе:</t>
  </si>
  <si>
    <t>Итого:</t>
  </si>
  <si>
    <t>Получено:</t>
  </si>
  <si>
    <t>Погашено:</t>
  </si>
  <si>
    <t>Муниципальный долг</t>
  </si>
  <si>
    <t>Муниципальный долг (прогноз)</t>
  </si>
  <si>
    <t xml:space="preserve">Наименование </t>
  </si>
  <si>
    <t>Целевая статья программы</t>
  </si>
  <si>
    <t>Сумма, руб.</t>
  </si>
  <si>
    <t>05.2.01.00000</t>
  </si>
  <si>
    <t>05.2.01.S1210</t>
  </si>
  <si>
    <t>№</t>
  </si>
  <si>
    <t>Наименование показателей</t>
  </si>
  <si>
    <t>Сумма</t>
  </si>
  <si>
    <t>ДОХОДЫ – всего:</t>
  </si>
  <si>
    <t>1.</t>
  </si>
  <si>
    <t>2.</t>
  </si>
  <si>
    <t>Акцизы на автомобильный и прямогонный бензин, дизельное топливо, моторные масла для дизельных и карбюраторных (инжекторных) двигателей</t>
  </si>
  <si>
    <t>3.</t>
  </si>
  <si>
    <t>4.</t>
  </si>
  <si>
    <t>Субсидии из федерального бюджета, бюджета Ярославской области и бюджета Тутаевского муниципального района</t>
  </si>
  <si>
    <t>5.</t>
  </si>
  <si>
    <t>6.</t>
  </si>
  <si>
    <t>7.</t>
  </si>
  <si>
    <t>8.</t>
  </si>
  <si>
    <t>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</si>
  <si>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>9.</t>
  </si>
  <si>
    <t>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</si>
  <si>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10.</t>
  </si>
  <si>
    <t>РАСХОДЫ – всего:</t>
  </si>
  <si>
    <t xml:space="preserve">Капитальный ремонт автодорог местного значения </t>
  </si>
  <si>
    <t>Ремонт автодорог местного значения</t>
  </si>
  <si>
    <t>Содержание автомобильных дорог местного значения</t>
  </si>
  <si>
    <t>Обеспечение безопасности дорожного движения в границах населенных пунктов, включая создание и обеспечение функционирование парковок (парковочных мест),</t>
  </si>
  <si>
    <t>Создание и обеспечение функционирования парковок (парковочных мест)</t>
  </si>
  <si>
    <r>
      <t xml:space="preserve">Остаток средств фонда на 1 января очередного финансового года </t>
    </r>
    <r>
      <rPr>
        <sz val="12"/>
        <color indexed="8"/>
        <rFont val="Times New Roman"/>
        <family val="1"/>
        <charset val="204"/>
      </rPr>
      <t>(за исключением года создания дорожного фонда)</t>
    </r>
  </si>
  <si>
    <t>1.1</t>
  </si>
  <si>
    <t>1.2</t>
  </si>
  <si>
    <t>1.3</t>
  </si>
  <si>
    <t>1.4</t>
  </si>
  <si>
    <t>1.5</t>
  </si>
  <si>
    <t>3.1</t>
  </si>
  <si>
    <t>3.2</t>
  </si>
  <si>
    <t>Опубликование документов в средствах массовой информации</t>
  </si>
  <si>
    <t>40.9.00.20300</t>
  </si>
  <si>
    <t>1000</t>
  </si>
  <si>
    <t>Социальная политика</t>
  </si>
  <si>
    <t>1003</t>
  </si>
  <si>
    <t>Бюджетные инвестиции в объекты капитального строительства государственной (муниципальной) собственности</t>
  </si>
  <si>
    <t>40.9.00.10010</t>
  </si>
  <si>
    <t>05.2.02.20320</t>
  </si>
  <si>
    <t>Социальное обеспечение и иные выплаты населению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</si>
  <si>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</si>
  <si>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</si>
  <si>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мероприятий по переселению граждан из аварийного жилищного фонда (приобретение жилых помещений, площадь которых больше площади занимаемых помещений) за счет средств бюджетов</t>
  </si>
  <si>
    <t>05.1.01.90050</t>
  </si>
  <si>
    <t>Прочие межбюджетные трансферты, передаваемые бюджетам сельских поселений</t>
  </si>
  <si>
    <t>995 2 02 49999 10 0000 151</t>
  </si>
  <si>
    <t>995 2 02 49999 10 4003 151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</si>
  <si>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</si>
  <si>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05.2.02 00000</t>
  </si>
  <si>
    <t>Обеспечение мероприятий по переселению граждан из аварийного жилищного фонда (приобретение жилых помещений, площадь которых больше площади занимаемых помещений) за счет средств бюджетов (минимальное софинансирование)</t>
  </si>
  <si>
    <t>05.1.01.S0050</t>
  </si>
  <si>
    <t>40.9.00.29016</t>
  </si>
  <si>
    <t>Межбюджетные трансферты</t>
  </si>
  <si>
    <t>Межбюджетные трансферты бюджету ТМР на осуществление части полномочий по решению вопросов местного значения в соответствии с заключенными соглашениями на содержание ОМС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</si>
  <si>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</si>
  <si>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6</t>
  </si>
  <si>
    <t>№ п/п</t>
  </si>
  <si>
    <t>Код ведомственной классификации</t>
  </si>
  <si>
    <t>Сумма на 2020 г. (руб.)</t>
  </si>
  <si>
    <t>на 01.01.2020</t>
  </si>
  <si>
    <t>40.9.00.20350</t>
  </si>
  <si>
    <t>Обеспечение деятельности народных дружин</t>
  </si>
  <si>
    <t>05.2.01.20360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</si>
  <si>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</si>
  <si>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</si>
  <si>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</si>
  <si>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Бюджетные инвестиции на повышение качества водоснабжения в результате модернизации существующих источников водоснабжения и строительство новых</t>
  </si>
  <si>
    <t>02.1.01.75870</t>
  </si>
  <si>
    <t>Мероприятия по ремонту дворовых территорий</t>
  </si>
  <si>
    <t xml:space="preserve">Межбюджетные трансферты, предоставляемые из бюджета Константиновского </t>
  </si>
  <si>
    <t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в сфере дорожной деятельности в отношении автомобильных дорог местного значения в границах населенных пунктов поселения и безопасности дорожного движения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</si>
  <si>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</si>
  <si>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</si>
  <si>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</si>
  <si>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</si>
  <si>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Обеспечение пожарной безопасности</t>
  </si>
  <si>
    <t>Национальная безопасность и правоохранительная деятельность</t>
  </si>
  <si>
    <t>Прочие безвозмездные поступления</t>
  </si>
  <si>
    <t>995 2 07 00000 00 0000 000</t>
  </si>
  <si>
    <t>Прочие безвозмездные поступления в бюджеты сельских поселений</t>
  </si>
  <si>
    <t>0314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</si>
  <si>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</si>
  <si>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 на реализацию мероприятий по  формированию современной городской среды </t>
  </si>
  <si>
    <t>Расходы на финансирование дорожного хозяйства за счет средств областного бюджета</t>
  </si>
  <si>
    <t>Межбюджетные трансферты бюджету ТМР на осуществление части полномочий по решению вопросов местного значения в соответствии с заключёнными соглашениями на обеспечение мероприятий по разработке комплексных схем организации дорожного движения в рамках агломерации «Ярославская» за счет средств областного бюджета</t>
  </si>
  <si>
    <t>40.9.00.73906</t>
  </si>
  <si>
    <t>40.9.00.23906</t>
  </si>
  <si>
    <t>Межбюджетные трансферты бюджету ТМР на осуществление части полномочий по решению вопросов местного значения в соответствии с заключёнными соглашениями на обеспечение мероприятий по разработке комплексных схем организации дорожного движения в рамках агломерации «Ярославская» (софинансирование)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</si>
  <si>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</si>
  <si>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0402</t>
  </si>
  <si>
    <t>40.9.00.20390</t>
  </si>
  <si>
    <t>Мероприятия по повышению энергоэффективности и энергосбережению</t>
  </si>
  <si>
    <t>Топливно-энергетический комплекс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</si>
  <si>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</si>
  <si>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</si>
  <si>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</si>
  <si>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</si>
  <si>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</si>
  <si>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Обслуживание государственного (муниципального) долга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</si>
  <si>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</si>
  <si>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</si>
  <si>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</si>
  <si>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</si>
  <si>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</si>
  <si>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Налоги на совокупный доход</t>
  </si>
  <si>
    <t>Единый сельскохозяйственный налог</t>
  </si>
  <si>
    <t>02.0.01.72440</t>
  </si>
  <si>
    <t>02.0.01.22440</t>
  </si>
  <si>
    <t>Сумма на 2021 г. (руб.)</t>
  </si>
  <si>
    <t>на 01.01.2021</t>
  </si>
  <si>
    <t>на 01.01.2022</t>
  </si>
  <si>
    <t>2021 год</t>
  </si>
  <si>
    <t>40.9.00.20400</t>
  </si>
  <si>
    <t>Мероприятия по обустройству ливневых стоков</t>
  </si>
  <si>
    <t>02.0.00.00000</t>
  </si>
  <si>
    <t>Приложение 9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</si>
  <si>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</si>
  <si>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01.0.00.00000</t>
  </si>
  <si>
    <t>03.0.00.00000</t>
  </si>
  <si>
    <t>04.0.00.00000</t>
  </si>
  <si>
    <t>06.0.00.00000</t>
  </si>
  <si>
    <t>Межбюджетные трансферты, передаваемые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</si>
  <si>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Мероприятия, направленные на комплексное развитие транспортной инфраструктуры городской агломерации "Ярославская" за счет средств областного бюджета</t>
  </si>
  <si>
    <t>Мероприятия по повышению уровня благоустройства дворовых территорий поселения</t>
  </si>
  <si>
    <t>12.0.01.00000</t>
  </si>
  <si>
    <t>995 2 07 05030 10 0000 150</t>
  </si>
  <si>
    <t>995 2 07 05030 10 0344 150</t>
  </si>
  <si>
    <t>Безвозмездные поступления на комплексное благоустройство дворовой территории многоквартирного дома в Тутаевском районе п.Фоминское, ул.Центральная, д.33</t>
  </si>
  <si>
    <t>995 2 07 05030 10 0349 150</t>
  </si>
  <si>
    <t>Безвозмездные поступления на комплексное благоустройство дворовой территории многоквартирного дома в Тутаевском районе п.Константиновский ул.20 лет Октября, д.31</t>
  </si>
  <si>
    <t>995 2 07 05030 10 0351 150</t>
  </si>
  <si>
    <t>Безвозмездные поступления на комплексное благоустройство дворовой территории многоквартирного дома в Тутаевском районе п.Фоминское, ул.Центральная, д.37</t>
  </si>
  <si>
    <t>995 2 07 05030 10 0352 150</t>
  </si>
  <si>
    <t>Безвозмездные поступления на комплексное благоустройство дворовой территории многоквартирных домов в Тутаевском районе п.Константиновский ул.Ленина, д.16, 18</t>
  </si>
  <si>
    <t>995 2 07 05030 10 0346 150</t>
  </si>
  <si>
    <t>Безвозмездные поступления на комплексное благоустройство дворовой территории многоквартирных домов в Тутаевском районе п.Константиновский ул.Ветеранов Войны, д.16, 16а</t>
  </si>
  <si>
    <t>10.0.F2.55550</t>
  </si>
  <si>
    <t>Реализация проекта "Формирование комфортной городской среды"</t>
  </si>
  <si>
    <t>10.0.F2.00000</t>
  </si>
  <si>
    <t>Обеспечение мероприятий по формированию современной городской среды</t>
  </si>
  <si>
    <t>12.0.00.00000</t>
  </si>
  <si>
    <t>12.0.01.25350</t>
  </si>
  <si>
    <t>12.0.01.75350</t>
  </si>
  <si>
    <t>Прочие субсидии бюджетам сельских поселений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</si>
  <si>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</si>
  <si>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Субсидии бюджетам сельских поселений на реализацию программ формирования современной городской среды</t>
  </si>
  <si>
    <t>Софинансирование мероприятий, направленных на комплексное развитие транспортной инфраструктуры городской агломерации "Ярославская"</t>
  </si>
  <si>
    <t>Ремонт и содержание автомобильных дорог местного значения в границах населенных пунктов, ремонт дворовых территорий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</si>
  <si>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</si>
  <si>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</si>
  <si>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</si>
  <si>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Софинансирование мероприятий по ремонту дорог поселения</t>
  </si>
  <si>
    <t>13.0.00.00000</t>
  </si>
  <si>
    <t>Благоустройство, реставрация и реконструкция воинских захоронений и военно-мемориальных объектов</t>
  </si>
  <si>
    <t>13.0.01.00000</t>
  </si>
  <si>
    <t>Софинансирование мероприятий по благоустройству, реставрации и реконструкции воинских захоронений и военно-мемориальных объектов</t>
  </si>
  <si>
    <t>13.0.01.26420</t>
  </si>
  <si>
    <t>Реализация мероприятий по благоустройству, реставрации и реконструкции воинских захоронений и военно-мемориальных объектов за счет средств областного бюджета</t>
  </si>
  <si>
    <t>13.0.01.76420</t>
  </si>
  <si>
    <t>Разработка проектной документации, экспертиза, строительный контроль</t>
  </si>
  <si>
    <t>Субсидия на благоустройство,  реставрацию и реконструкцию воинских захоронений и военно-мемориальных объектов</t>
  </si>
  <si>
    <t>13.0.01.22990</t>
  </si>
  <si>
    <t>Софинансирование мероприятий по обустройству и восстановлению воинских захоронений</t>
  </si>
  <si>
    <t>02.0.01.73930</t>
  </si>
  <si>
    <t>02.0.01.23930</t>
  </si>
  <si>
    <t>Код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</si>
  <si>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</si>
  <si>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</si>
  <si>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</si>
  <si>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</si>
  <si>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</si>
  <si>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</si>
  <si>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</si>
  <si>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</si>
  <si>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</si>
  <si>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</si>
  <si>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</si>
  <si>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</si>
  <si>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</si>
  <si>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</t>
  </si>
  <si>
    <t>Приложение 7</t>
  </si>
  <si>
    <t>Программа муниципальных внутренних заимствований Константиновского сельского поселения на 2020 год и плановый период 2021 и 2022 годов.</t>
  </si>
  <si>
    <t>сельского поселения бюджету Тутаевского муниципального района на 2020 год</t>
  </si>
  <si>
    <t>Приложение 4</t>
  </si>
  <si>
    <t>Приложение 5</t>
  </si>
  <si>
    <t>Код администратора</t>
  </si>
  <si>
    <t>Наименование доходов</t>
  </si>
  <si>
    <t>1 08 04020 01 0000 110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</si>
  <si>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</si>
  <si>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</si>
  <si>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1 11 09045 10 0000 120</t>
  </si>
  <si>
    <t>1 16 51040 02 0000 140</t>
  </si>
  <si>
    <t>1 17 01050 10 0000 180</t>
  </si>
  <si>
    <t xml:space="preserve">Невыясненные поступления, зачисляемые в бюджеты сельских поселений </t>
  </si>
  <si>
    <t>1 17 05050 10 0000 180</t>
  </si>
  <si>
    <t>2 02 15001 10 0000 150</t>
  </si>
  <si>
    <t>2 02 19999 10 0000 150</t>
  </si>
  <si>
    <t>2 02 20041 10 0000 150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</si>
  <si>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</si>
  <si>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</si>
  <si>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2 02 35118 10 0000 150</t>
  </si>
  <si>
    <t>2 02 40014 10 0000 150</t>
  </si>
  <si>
    <t>2 02 49999 10 0000 150</t>
  </si>
  <si>
    <t xml:space="preserve">Прочие межбюджетные трансферты, передаваемые бюджетам сельских поселений </t>
  </si>
  <si>
    <t>2 07 05030 10 0000 150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</si>
  <si>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</si>
  <si>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</si>
  <si>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01 05 02 01 10 0000 510</t>
  </si>
  <si>
    <t>01 05 02 01 10 0000 610</t>
  </si>
  <si>
    <t>Приложение 8</t>
  </si>
  <si>
    <t>Приложение 10</t>
  </si>
  <si>
    <t>Приложение 11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</si>
  <si>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</si>
  <si>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</si>
  <si>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Сумма на 2022 г. (руб.)</t>
  </si>
  <si>
    <t>на 01.01.2023</t>
  </si>
  <si>
    <t>000</t>
  </si>
  <si>
    <t>1</t>
  </si>
  <si>
    <t>00</t>
  </si>
  <si>
    <t>0000</t>
  </si>
  <si>
    <t>182</t>
  </si>
  <si>
    <t>01</t>
  </si>
  <si>
    <t>02</t>
  </si>
  <si>
    <t>110</t>
  </si>
  <si>
    <t>03</t>
  </si>
  <si>
    <t>100</t>
  </si>
  <si>
    <t>05</t>
  </si>
  <si>
    <t>010</t>
  </si>
  <si>
    <t>06</t>
  </si>
  <si>
    <t>08</t>
  </si>
  <si>
    <t>995</t>
  </si>
  <si>
    <t>04</t>
  </si>
  <si>
    <t>020</t>
  </si>
  <si>
    <t>11</t>
  </si>
  <si>
    <t>09</t>
  </si>
  <si>
    <t>120</t>
  </si>
  <si>
    <t>045</t>
  </si>
  <si>
    <t>10</t>
  </si>
  <si>
    <t>0</t>
  </si>
  <si>
    <t>16</t>
  </si>
  <si>
    <t>949</t>
  </si>
  <si>
    <t>140</t>
  </si>
  <si>
    <t>2</t>
  </si>
  <si>
    <t>15</t>
  </si>
  <si>
    <t>001</t>
  </si>
  <si>
    <t>150</t>
  </si>
  <si>
    <t>30</t>
  </si>
  <si>
    <t>35</t>
  </si>
  <si>
    <t>118</t>
  </si>
  <si>
    <t>40</t>
  </si>
  <si>
    <t>45</t>
  </si>
  <si>
    <t>393</t>
  </si>
  <si>
    <t>Субвенции бюджетам бюджетной системы Российской Федерации</t>
  </si>
  <si>
    <t>Группы доходов</t>
  </si>
  <si>
    <t>Подгруппы доходов</t>
  </si>
  <si>
    <t>Статьи доходов</t>
  </si>
  <si>
    <t>Подстатьи доходов</t>
  </si>
  <si>
    <t>Элемента доходов</t>
  </si>
  <si>
    <t>группы подвида дохода бюджетов</t>
  </si>
  <si>
    <t>аналитической группы подвида доходов бюджета</t>
  </si>
  <si>
    <t>Главного администратора доходов бюджета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</si>
  <si>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</si>
  <si>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</si>
  <si>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</si>
  <si>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</si>
  <si>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40.9.00.20440</t>
  </si>
  <si>
    <t>рублей</t>
  </si>
  <si>
    <t xml:space="preserve">                           </t>
  </si>
  <si>
    <t xml:space="preserve">Прогнозируемые доходы бюджета Артемьевского сельского поселения
на 2021 год в соответствии с классификацией доходов бюджетов Российской Федерации
</t>
  </si>
  <si>
    <t>983</t>
  </si>
  <si>
    <t>Администрация Артемьевского сельского поселения Тутаевского муниципального района Ярославской области</t>
  </si>
  <si>
    <t>Перечень главных распорядителей, распорядителей и получателей бюджетных средств бюджета Артемьевского сельского поселения</t>
  </si>
  <si>
    <t xml:space="preserve">Перечень муниципальных программ на 2021 год </t>
  </si>
  <si>
    <t xml:space="preserve">СМЕТА
доходов и расходов муниципального дорожного фонда
Артемьевского сельского поселения  на 2021 год
</t>
  </si>
  <si>
    <t xml:space="preserve">Источники внутреннего финансирования дефицита бюджета
Артемьевского сельского поселения
на 2021 год
</t>
  </si>
  <si>
    <t>983 01 02 00 00 00 0000 000</t>
  </si>
  <si>
    <t>983 01 02 00 00 00 0000 700</t>
  </si>
  <si>
    <t>983 01 02 00 00 10 0000 710</t>
  </si>
  <si>
    <t>983 0102 00 00 00 0000 800</t>
  </si>
  <si>
    <t>983 01 02 00 00 10 0000 810</t>
  </si>
  <si>
    <t>983 01 03 00 00 00 0000 000</t>
  </si>
  <si>
    <t>983 01 03 00 00 00 0000 700</t>
  </si>
  <si>
    <t>983 01 03 01 00 10 4620 710</t>
  </si>
  <si>
    <t>983 01 03 01 00 00 0000 800</t>
  </si>
  <si>
    <t>983 01 03 01 00 10 4620 810</t>
  </si>
  <si>
    <t>983 01 05 00 00 00 0000 000</t>
  </si>
  <si>
    <t>983 01 05 02 01 10 0000 510</t>
  </si>
  <si>
    <t>983 01 05 02 01 10 0000 610</t>
  </si>
  <si>
    <t>Администрация Артемьевского сельского поселения</t>
  </si>
  <si>
    <t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</si>
  <si>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t>
  </si>
  <si>
    <t>Мероприятия по реализации Муниципальной программы «Благоустройство мемориалов погибшим в годы ВОВ Артемьевского сельского поселения» на 2020-2021 годы</t>
  </si>
  <si>
    <t>1001</t>
  </si>
  <si>
    <t>Пенсионное обеспечение</t>
  </si>
  <si>
    <t>Расходы на обеспечение осуществления полномочий старост сельских населенных пунктов в Артемьевском сельском поселении</t>
  </si>
  <si>
    <t xml:space="preserve">Резервный фонд Администрации Артемьевского сельского поселения </t>
  </si>
  <si>
    <t xml:space="preserve">Ремонт и содержание муниципального жилищного фонда Артемьевского сельского поселения Тутаевского муниципального района </t>
  </si>
  <si>
    <t>МП "Переселение граждан из жилищного фонда, признанного непригодным для проживания на территории Артемьевского сльского поселения Тутаевского муниципального района Ярославской области" на 2018 год</t>
  </si>
  <si>
    <t>Софинансирование мероприятий по переселению граждан из жилищного фонда, непригодного для проживания и (или) жилищного фонда с высоким уровнем износа из средств  бюджета области в рамках  МП « Переселение граждан из жилищного фонда, признанного непригодным для проживания на территории Артемьевского сельского поселения Тутаевского муниципального района Ярославской области» на 2018 год</t>
  </si>
  <si>
    <t>Расходы на мероприятия по  переселению граждан из непригодного для проживания жилищного фонда в рамках МП "Переселение граждан из жилищного фонда, признанного непригодным для проживания на территории Артемьевского сльского поселения Тутаевского муниципального района Ярославской области" на 2018 год</t>
  </si>
  <si>
    <t>Муниципальная  программа «Переселение граждан из аварийного жилищного фонда в Артемьевском сельском  поселении Тутаевского муниципального района Ярославской области» на 2014-2017 годы</t>
  </si>
  <si>
    <t>МП «Благоустройство территории Артемьевского сельского поселения» на 2020 год</t>
  </si>
  <si>
    <t>Реализация мероприятий инициативного бюджетирования на территории Артемьевского сельского поселения (поддержка местных инициатив)</t>
  </si>
  <si>
    <t>МП "Сохранение и реконструкция воинских захоронений и военно-мемориальных объектов на территории Артемьевского сельского поселения Тутаевского муниципального района Ярославской области" на 2020-2022 гг.</t>
  </si>
  <si>
    <t>МП «Переселение граждан из жилищного фонда, признанного непригодным для проживания на территории Артемьевского сельского поселения Тутаевского муниципального района Ярославской области» на 2017-2018 годы</t>
  </si>
  <si>
    <t>Мероприятия по возмещению стоимости за объекты, изымаемые для муниципальных нужд в рамках  МП « Переселение граждан из жилищного фонда, признанного непригодным для проживания на территории Артемьевского сельского поселения Тутаевского муниципального района Ярославской области» на 2017-2018 годы</t>
  </si>
  <si>
    <t>Содержание Главы  Артемьевского сельского поселения</t>
  </si>
  <si>
    <t>Администрация Артемьевского сельского поселения                                                                                                    Тутаевского муниципального района Ярославской области</t>
  </si>
  <si>
    <t>Главные администраторы доходов и источников финансирования дефицита                                                                                  бюджета Артемьевского сельского поселения</t>
  </si>
  <si>
    <t>Расходы бюджета Артемьевского сельского поселения на 2021 год по разделам и подразделам                                                          классификации расходов бюджетов Российской Федерации</t>
  </si>
  <si>
    <t>40.9.00.20050</t>
  </si>
  <si>
    <t>Иные общегосударственные расходы</t>
  </si>
  <si>
    <t>02.9.00.00000</t>
  </si>
  <si>
    <t>02.9.00.20210</t>
  </si>
  <si>
    <t xml:space="preserve">  01.9.00.29526</t>
  </si>
  <si>
    <t>40.9.00.20320</t>
  </si>
  <si>
    <t>40.9.00.20310</t>
  </si>
  <si>
    <t>03.9.00.10051</t>
  </si>
  <si>
    <t>04.9.00.00000</t>
  </si>
  <si>
    <t>04.9.00.20110</t>
  </si>
  <si>
    <t>40.9.00.20500</t>
  </si>
  <si>
    <t>40.9.00.20520</t>
  </si>
  <si>
    <t>40.9.00.20530</t>
  </si>
  <si>
    <t>06.9.00.20420</t>
  </si>
  <si>
    <t>40.9.00.20900</t>
  </si>
  <si>
    <t>Доплаты к пенсиям, дополнительное пенсионное обеспечение</t>
  </si>
  <si>
    <t>40.0.00.00000</t>
  </si>
  <si>
    <t>40.9.00.20800</t>
  </si>
  <si>
    <t>Выполнение работ по капитальному ремонту, ремонту и содержанию автомобильных дорог местного значения в границах населенных пунктов Артемьевского сельского поселения    и  искусственных сооружений на них (включая разработку проектной документации и проведение необходимых экспертиз)</t>
  </si>
  <si>
    <t>Ямочный ремонт, ремонт и содержание искусственных сооружений</t>
  </si>
  <si>
    <t xml:space="preserve">  Поступления от налоговых и неналоговых доходов бюджета поселения, за исключением предусмотренных в п. 5 настоящей сметы</t>
  </si>
  <si>
    <t xml:space="preserve">Прогнозируемый общий объем доходов, расходов, дефицита бюджета Артемьевского сельского поселения на 2021 год
</t>
  </si>
  <si>
    <t>Расходы бюджета Артемьевского сельского поселения на 2021 год                                                                                                                                                        по ведомственной классификации расходов бюджетов Российской Федерации</t>
  </si>
  <si>
    <t>МП «Благоустройство мемориалов погибшим в годы ВОВ Артемьевского сельского поселения» на 2020-2021 годы</t>
  </si>
  <si>
    <t>МП «Обеспечение питьевой водой жителей населенных пунктов Артемьевского сельского поселения" на 2020-2022 годы</t>
  </si>
  <si>
    <t>МП «Развитие потребительского рынка Артемьевского сельского поселения" на 2019-2021 годы</t>
  </si>
  <si>
    <t>40.9.00.20140</t>
  </si>
  <si>
    <t>40.9.00.20150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</si>
  <si>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Артемьевского сельского поселения</t>
  </si>
  <si>
    <t>Организация дорожного движения (установка дорожных знаков, нанесение разметки)</t>
  </si>
  <si>
    <t>014</t>
  </si>
  <si>
    <t>20</t>
  </si>
  <si>
    <t>041</t>
  </si>
  <si>
    <t xml:space="preserve">БЕЗВОЗМЕЗДНЫЕ ПОСТУПЛЕНИЯ </t>
  </si>
  <si>
    <t>НАЛОГОВЫЕ И НЕНАЛОГОВЫЕ ПОСТУПЛЕНИЯ</t>
  </si>
  <si>
    <t>Субсидии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</si>
  <si>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</si>
  <si>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t>
  </si>
  <si>
    <t>Софинансирование дорожного хозяйства за счет средств бюджета поселения</t>
  </si>
  <si>
    <t>02.9.00.22440</t>
  </si>
  <si>
    <t>02.9.00.72440</t>
  </si>
  <si>
    <t>01.9.00.00000</t>
  </si>
  <si>
    <t>Софинансирование мероприятий по реализации МП «Развитие потребительского рынка Артемьевского сельского поселения" на 2019-2021 годы за счет средств бюджета поселения</t>
  </si>
  <si>
    <t>Субсидия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</si>
  <si>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t>
  </si>
  <si>
    <t>01.9.00.22886</t>
  </si>
  <si>
    <t>Средств от передачи в аренду земельных участков, расположенных в полосе отвода автомобильных дорог местного значения в границах населенных пунктов Артемьевского сельского поселения</t>
  </si>
  <si>
    <t>Поступлений межбюджетных трансфертов из бюджетов других уровней на финансовое обеспечение дорожной деятельности в отношении автомобильных дорог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 Артемьевского сельского поселения</t>
  </si>
  <si>
    <t>Безвозмездных поступлений от физических и юридических лиц на финансовое обеспечение дорожной деятельности в отношении автомобильных дорог местного значения, в том числе добровольных пожертвований, в  отношении автомобильных дорог общего пользования местного значения в границах населенных пунктов Артемьевского сельского поселения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</si>
  <si>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организацию в границах поселения водоснабжения населения)</t>
  </si>
  <si>
    <t>29</t>
  </si>
  <si>
    <t>999</t>
  </si>
  <si>
    <t>2004</t>
  </si>
  <si>
    <t>0001</t>
  </si>
  <si>
    <t>2 02 29999 10 2004 150</t>
  </si>
  <si>
    <t>Обеспечение мероприятий по капитальному ремонту МКД за счет средств бюджета АСП (взносы) в части жилых помещений, находящихся в муниципальной собственности</t>
  </si>
  <si>
    <t>40.9.00.29216</t>
  </si>
  <si>
    <t>01.9.00.72886</t>
  </si>
  <si>
    <t>05.9.00.L5760</t>
  </si>
  <si>
    <t>05.9.00.00000</t>
  </si>
  <si>
    <t xml:space="preserve">МП «Комплексное развитие территории Артемьевского сельского поселения» на 2021 год </t>
  </si>
  <si>
    <t>решению МС АСП</t>
  </si>
  <si>
    <t>к  решению  МС АСП</t>
  </si>
  <si>
    <t>к решению МС АСП</t>
  </si>
  <si>
    <t xml:space="preserve">Мероприятия по реализации муниципальной программы «Комплексное развитие территории Артемьевского сельского поселения» на 2021 год </t>
  </si>
  <si>
    <t>40.9.00.20070</t>
  </si>
  <si>
    <t>Исполнение судебных актов, актов других органов и должностных лиц, иных документов</t>
  </si>
  <si>
    <t>Средства бюджета Артемьевского с.п.</t>
  </si>
  <si>
    <t>25</t>
  </si>
  <si>
    <t>576</t>
  </si>
  <si>
    <t>Субсидии бюджетам сельских поселений  на обеспечение комплексного развития сельских территорий</t>
  </si>
  <si>
    <t>2 02 25576 10 0000 150</t>
  </si>
  <si>
    <t>Обеспечение мероприятий по капитальному ремонту МКД за счет средств бюджета АСП (уплата пеней) в части жилых помещений, находящихся в муниципальной собственности</t>
  </si>
  <si>
    <t>Уплата иных платежей</t>
  </si>
  <si>
    <t>от 20.12.2021 № 35</t>
  </si>
</sst>
</file>

<file path=xl/styles.xml><?xml version="1.0" encoding="utf-8"?>
<styleSheet xmlns="http://schemas.openxmlformats.org/spreadsheetml/2006/main">
  <fonts count="40">
    <font>
      <sz val="8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 Cyr"/>
    </font>
    <font>
      <i/>
      <sz val="12"/>
      <color theme="1"/>
      <name val="Times New Roman Cy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 Cyr"/>
      <charset val="204"/>
    </font>
    <font>
      <i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9" fillId="0" borderId="0" xfId="0" applyFont="1" applyAlignment="1">
      <alignment horizontal="justify" vertical="center"/>
    </xf>
    <xf numFmtId="49" fontId="9" fillId="0" borderId="0" xfId="0" applyNumberFormat="1" applyFont="1" applyAlignment="1">
      <alignment horizontal="justify" vertical="center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/>
    <xf numFmtId="0" fontId="9" fillId="0" borderId="0" xfId="0" applyFont="1"/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3" fontId="9" fillId="0" borderId="0" xfId="0" applyNumberFormat="1" applyFont="1" applyAlignment="1">
      <alignment horizontal="right"/>
    </xf>
    <xf numFmtId="49" fontId="11" fillId="0" borderId="0" xfId="0" applyNumberFormat="1" applyFont="1"/>
    <xf numFmtId="0" fontId="9" fillId="0" borderId="1" xfId="0" applyFont="1" applyBorder="1" applyAlignment="1">
      <alignment horizontal="right" vertical="center"/>
    </xf>
    <xf numFmtId="0" fontId="11" fillId="0" borderId="1" xfId="0" applyFont="1" applyBorder="1"/>
    <xf numFmtId="49" fontId="11" fillId="0" borderId="1" xfId="0" applyNumberFormat="1" applyFont="1" applyBorder="1"/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/>
    <xf numFmtId="3" fontId="11" fillId="0" borderId="1" xfId="0" applyNumberFormat="1" applyFont="1" applyBorder="1"/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3" fontId="0" fillId="0" borderId="0" xfId="0" applyNumberForma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9" fillId="0" borderId="1" xfId="0" applyFont="1" applyBorder="1"/>
    <xf numFmtId="49" fontId="9" fillId="0" borderId="0" xfId="0" applyNumberFormat="1" applyFont="1" applyAlignment="1">
      <alignment horizontal="center" vertical="center"/>
    </xf>
    <xf numFmtId="3" fontId="9" fillId="0" borderId="0" xfId="0" applyNumberFormat="1" applyFont="1"/>
    <xf numFmtId="0" fontId="0" fillId="0" borderId="0" xfId="0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 indent="1"/>
    </xf>
    <xf numFmtId="0" fontId="22" fillId="0" borderId="1" xfId="0" applyFont="1" applyBorder="1" applyAlignment="1">
      <alignment horizontal="left" vertical="center" wrapText="1" indent="1"/>
    </xf>
    <xf numFmtId="0" fontId="23" fillId="0" borderId="1" xfId="0" applyFont="1" applyBorder="1" applyAlignment="1">
      <alignment horizontal="left" vertical="center" wrapText="1" indent="1"/>
    </xf>
    <xf numFmtId="0" fontId="21" fillId="0" borderId="1" xfId="0" applyFon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3" fontId="21" fillId="0" borderId="1" xfId="0" applyNumberFormat="1" applyFont="1" applyBorder="1" applyAlignment="1">
      <alignment horizontal="left" vertical="center" wrapText="1" indent="1"/>
    </xf>
    <xf numFmtId="3" fontId="22" fillId="0" borderId="1" xfId="0" applyNumberFormat="1" applyFont="1" applyBorder="1" applyAlignment="1">
      <alignment horizontal="left" vertical="center" wrapText="1" indent="1"/>
    </xf>
    <xf numFmtId="0" fontId="22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 indent="1"/>
    </xf>
    <xf numFmtId="3" fontId="20" fillId="0" borderId="0" xfId="0" applyNumberFormat="1" applyFont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1"/>
    </xf>
    <xf numFmtId="3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1"/>
    </xf>
    <xf numFmtId="3" fontId="22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22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4" fontId="22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/>
    <xf numFmtId="4" fontId="21" fillId="0" borderId="1" xfId="0" applyNumberFormat="1" applyFont="1" applyFill="1" applyBorder="1" applyAlignment="1">
      <alignment horizontal="left" vertical="center" wrapText="1" indent="1"/>
    </xf>
    <xf numFmtId="4" fontId="22" fillId="0" borderId="1" xfId="0" applyNumberFormat="1" applyFont="1" applyFill="1" applyBorder="1" applyAlignment="1">
      <alignment horizontal="left" vertical="center" wrapText="1" indent="1"/>
    </xf>
    <xf numFmtId="4" fontId="21" fillId="0" borderId="1" xfId="0" applyNumberFormat="1" applyFont="1" applyBorder="1" applyAlignment="1">
      <alignment horizontal="left" vertical="center" wrapText="1" indent="1"/>
    </xf>
    <xf numFmtId="4" fontId="22" fillId="0" borderId="1" xfId="0" applyNumberFormat="1" applyFont="1" applyBorder="1" applyAlignment="1">
      <alignment horizontal="left" vertical="center" wrapText="1" indent="1"/>
    </xf>
    <xf numFmtId="4" fontId="22" fillId="0" borderId="1" xfId="0" applyNumberFormat="1" applyFont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4" fontId="2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right"/>
    </xf>
    <xf numFmtId="0" fontId="0" fillId="0" borderId="0" xfId="0"/>
    <xf numFmtId="0" fontId="9" fillId="0" borderId="0" xfId="0" applyFont="1" applyAlignment="1">
      <alignment horizontal="justify" vertical="center"/>
    </xf>
    <xf numFmtId="0" fontId="11" fillId="0" borderId="0" xfId="0" applyFont="1"/>
    <xf numFmtId="0" fontId="9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 indent="1"/>
    </xf>
    <xf numFmtId="0" fontId="26" fillId="0" borderId="0" xfId="0" applyFont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 wrapText="1" indent="1"/>
    </xf>
    <xf numFmtId="0" fontId="5" fillId="0" borderId="2" xfId="0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top"/>
    </xf>
    <xf numFmtId="0" fontId="0" fillId="0" borderId="1" xfId="0" applyBorder="1"/>
    <xf numFmtId="0" fontId="22" fillId="0" borderId="0" xfId="0" applyFont="1"/>
    <xf numFmtId="0" fontId="20" fillId="0" borderId="0" xfId="0" applyFont="1"/>
    <xf numFmtId="14" fontId="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28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3" fontId="5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3" fontId="11" fillId="0" borderId="0" xfId="0" applyNumberFormat="1" applyFont="1" applyAlignment="1">
      <alignment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9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 indent="1"/>
    </xf>
    <xf numFmtId="0" fontId="31" fillId="0" borderId="0" xfId="0" applyFont="1"/>
    <xf numFmtId="3" fontId="9" fillId="0" borderId="0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NumberFormat="1" applyFont="1"/>
    <xf numFmtId="49" fontId="3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4" fontId="33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4" fontId="34" fillId="0" borderId="1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4" fillId="2" borderId="1" xfId="0" applyFont="1" applyFill="1" applyBorder="1" applyAlignment="1">
      <alignment vertical="center" wrapText="1"/>
    </xf>
    <xf numFmtId="4" fontId="34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 wrapText="1"/>
    </xf>
    <xf numFmtId="4" fontId="33" fillId="2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justify" vertical="center" wrapText="1"/>
    </xf>
    <xf numFmtId="0" fontId="33" fillId="0" borderId="1" xfId="0" applyFont="1" applyBorder="1" applyAlignment="1">
      <alignment horizontal="justify" vertical="center" wrapText="1"/>
    </xf>
    <xf numFmtId="0" fontId="34" fillId="0" borderId="1" xfId="0" applyFont="1" applyBorder="1" applyAlignment="1">
      <alignment horizontal="justify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 vertical="center"/>
    </xf>
    <xf numFmtId="4" fontId="34" fillId="0" borderId="1" xfId="0" applyNumberFormat="1" applyFont="1" applyBorder="1" applyAlignment="1">
      <alignment horizontal="center" vertical="center"/>
    </xf>
    <xf numFmtId="4" fontId="36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32" fillId="0" borderId="1" xfId="0" applyNumberFormat="1" applyFont="1" applyBorder="1" applyAlignment="1">
      <alignment horizontal="center" vertical="center" textRotation="90" shrinkToFit="1"/>
    </xf>
    <xf numFmtId="49" fontId="32" fillId="0" borderId="1" xfId="0" applyNumberFormat="1" applyFont="1" applyBorder="1" applyAlignment="1">
      <alignment horizontal="left" vertical="center" textRotation="90" shrinkToFit="1"/>
    </xf>
    <xf numFmtId="49" fontId="33" fillId="0" borderId="1" xfId="0" applyNumberFormat="1" applyFont="1" applyBorder="1" applyAlignment="1">
      <alignment horizontal="center" vertical="center" shrinkToFit="1"/>
    </xf>
    <xf numFmtId="49" fontId="34" fillId="0" borderId="1" xfId="0" applyNumberFormat="1" applyFont="1" applyBorder="1" applyAlignment="1">
      <alignment horizontal="center" vertical="center" shrinkToFit="1"/>
    </xf>
    <xf numFmtId="49" fontId="32" fillId="0" borderId="1" xfId="0" applyNumberFormat="1" applyFont="1" applyBorder="1" applyAlignment="1">
      <alignment horizontal="center" vertical="center" shrinkToFit="1"/>
    </xf>
    <xf numFmtId="49" fontId="34" fillId="2" borderId="1" xfId="0" applyNumberFormat="1" applyFont="1" applyFill="1" applyBorder="1" applyAlignment="1">
      <alignment horizontal="center" vertical="center" shrinkToFit="1"/>
    </xf>
    <xf numFmtId="49" fontId="33" fillId="2" borderId="1" xfId="0" applyNumberFormat="1" applyFont="1" applyFill="1" applyBorder="1" applyAlignment="1">
      <alignment horizontal="center" vertical="center" shrinkToFit="1"/>
    </xf>
    <xf numFmtId="49" fontId="35" fillId="0" borderId="1" xfId="0" applyNumberFormat="1" applyFont="1" applyBorder="1" applyAlignment="1">
      <alignment horizontal="center" vertical="center" shrinkToFit="1"/>
    </xf>
    <xf numFmtId="0" fontId="33" fillId="0" borderId="4" xfId="0" applyFont="1" applyBorder="1" applyAlignment="1">
      <alignment horizontal="center" vertical="center" shrinkToFit="1"/>
    </xf>
    <xf numFmtId="0" fontId="33" fillId="0" borderId="6" xfId="0" applyFont="1" applyBorder="1" applyAlignment="1">
      <alignment horizontal="center" vertical="center" shrinkToFit="1"/>
    </xf>
    <xf numFmtId="0" fontId="33" fillId="0" borderId="7" xfId="0" applyFont="1" applyBorder="1" applyAlignment="1">
      <alignment horizontal="center" vertical="center" shrinkToFit="1"/>
    </xf>
    <xf numFmtId="49" fontId="33" fillId="0" borderId="3" xfId="0" applyNumberFormat="1" applyFont="1" applyBorder="1" applyAlignment="1">
      <alignment horizontal="center" vertical="center" shrinkToFit="1"/>
    </xf>
    <xf numFmtId="49" fontId="33" fillId="0" borderId="2" xfId="0" applyNumberFormat="1" applyFont="1" applyBorder="1" applyAlignment="1">
      <alignment horizontal="center" vertical="center" shrinkToFit="1"/>
    </xf>
    <xf numFmtId="4" fontId="12" fillId="0" borderId="0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/>
    <xf numFmtId="4" fontId="20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right" vertical="center" wrapText="1" indent="1"/>
    </xf>
    <xf numFmtId="4" fontId="12" fillId="0" borderId="0" xfId="0" applyNumberFormat="1" applyFont="1" applyBorder="1" applyAlignment="1">
      <alignment horizontal="right" vertical="center" wrapText="1" indent="1"/>
    </xf>
    <xf numFmtId="4" fontId="20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20" fillId="0" borderId="10" xfId="0" applyFont="1" applyBorder="1" applyAlignment="1">
      <alignment horizontal="left" vertical="center" wrapText="1" indent="1"/>
    </xf>
    <xf numFmtId="3" fontId="20" fillId="0" borderId="11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4" fontId="9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4" fontId="9" fillId="0" borderId="1" xfId="0" applyNumberFormat="1" applyFont="1" applyBorder="1" applyAlignment="1">
      <alignment horizontal="right" vertical="center" wrapText="1" indent="1"/>
    </xf>
    <xf numFmtId="0" fontId="9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 indent="1"/>
    </xf>
    <xf numFmtId="49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 indent="1"/>
    </xf>
    <xf numFmtId="0" fontId="32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2" fillId="0" borderId="0" xfId="0" applyNumberFormat="1" applyFont="1" applyAlignment="1">
      <alignment horizontal="right"/>
    </xf>
    <xf numFmtId="0" fontId="2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7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33" fillId="0" borderId="3" xfId="0" applyNumberFormat="1" applyFont="1" applyBorder="1" applyAlignment="1">
      <alignment horizontal="center" vertical="center" wrapText="1"/>
    </xf>
    <xf numFmtId="0" fontId="0" fillId="0" borderId="2" xfId="0" applyBorder="1"/>
    <xf numFmtId="0" fontId="33" fillId="0" borderId="3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/>
    <xf numFmtId="0" fontId="0" fillId="0" borderId="19" xfId="0" applyBorder="1"/>
    <xf numFmtId="0" fontId="33" fillId="0" borderId="3" xfId="0" applyFont="1" applyBorder="1" applyAlignment="1">
      <alignment horizontal="justify" vertical="center" wrapText="1"/>
    </xf>
    <xf numFmtId="0" fontId="33" fillId="0" borderId="2" xfId="0" applyFont="1" applyBorder="1" applyAlignment="1">
      <alignment horizontal="justify" vertical="center" wrapText="1"/>
    </xf>
    <xf numFmtId="4" fontId="33" fillId="0" borderId="3" xfId="0" applyNumberFormat="1" applyFont="1" applyBorder="1" applyAlignment="1">
      <alignment horizontal="center" vertical="center" wrapText="1"/>
    </xf>
    <xf numFmtId="4" fontId="33" fillId="0" borderId="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0" fillId="0" borderId="0" xfId="0" applyAlignment="1"/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0" fontId="9" fillId="0" borderId="0" xfId="0" applyFont="1" applyAlignment="1">
      <alignment horizontal="right" vertical="center"/>
    </xf>
    <xf numFmtId="4" fontId="23" fillId="0" borderId="1" xfId="0" applyNumberFormat="1" applyFont="1" applyFill="1" applyBorder="1" applyAlignment="1">
      <alignment horizontal="left" vertical="center" wrapText="1" indent="1"/>
    </xf>
    <xf numFmtId="0" fontId="23" fillId="0" borderId="1" xfId="0" applyFont="1" applyFill="1" applyBorder="1" applyAlignment="1">
      <alignment horizontal="left" vertical="center" wrapText="1" indent="1"/>
    </xf>
    <xf numFmtId="3" fontId="23" fillId="0" borderId="1" xfId="0" applyNumberFormat="1" applyFont="1" applyBorder="1" applyAlignment="1">
      <alignment horizontal="left" vertical="center" wrapText="1" indent="1"/>
    </xf>
    <xf numFmtId="0" fontId="21" fillId="0" borderId="1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4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9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>
      <selection activeCell="F3" sqref="F3"/>
    </sheetView>
  </sheetViews>
  <sheetFormatPr defaultRowHeight="15.75"/>
  <cols>
    <col min="1" max="1" width="77.33203125" style="4" customWidth="1"/>
    <col min="2" max="2" width="9.33203125" style="4"/>
    <col min="3" max="3" width="20" style="4" customWidth="1"/>
    <col min="4" max="4" width="9.33203125" style="4"/>
    <col min="5" max="5" width="14.83203125" style="4" customWidth="1"/>
    <col min="6" max="6" width="24.5" style="4" customWidth="1"/>
    <col min="7" max="16384" width="9.33203125" style="4"/>
  </cols>
  <sheetData>
    <row r="1" spans="1:9">
      <c r="F1" s="5" t="s">
        <v>94</v>
      </c>
    </row>
    <row r="2" spans="1:9">
      <c r="F2" s="269" t="s">
        <v>497</v>
      </c>
    </row>
    <row r="3" spans="1:9">
      <c r="F3" s="275" t="s">
        <v>509</v>
      </c>
    </row>
    <row r="4" spans="1:9">
      <c r="A4" s="1"/>
    </row>
    <row r="5" spans="1:9" ht="15.75" customHeight="1">
      <c r="A5" s="293" t="s">
        <v>456</v>
      </c>
      <c r="B5" s="293"/>
      <c r="C5" s="293"/>
      <c r="D5" s="293"/>
      <c r="E5" s="293"/>
      <c r="F5" s="293"/>
    </row>
    <row r="6" spans="1:9" ht="46.15" customHeight="1">
      <c r="A6" s="293"/>
      <c r="B6" s="293"/>
      <c r="C6" s="293"/>
      <c r="D6" s="293"/>
      <c r="E6" s="293"/>
      <c r="F6" s="293"/>
    </row>
    <row r="7" spans="1:9" ht="16.5" thickBot="1">
      <c r="A7" s="280"/>
      <c r="B7" s="280"/>
      <c r="C7" s="281" t="s">
        <v>391</v>
      </c>
      <c r="D7" s="280"/>
      <c r="E7" s="282" t="s">
        <v>392</v>
      </c>
      <c r="F7" s="282"/>
      <c r="G7" s="282"/>
    </row>
    <row r="8" spans="1:9">
      <c r="A8" s="241" t="s">
        <v>95</v>
      </c>
      <c r="B8" s="283" t="s">
        <v>236</v>
      </c>
      <c r="C8" s="284"/>
      <c r="D8" s="285"/>
      <c r="E8" s="285"/>
      <c r="F8" s="169"/>
      <c r="G8" s="42"/>
    </row>
    <row r="9" spans="1:9">
      <c r="A9" s="242" t="s">
        <v>96</v>
      </c>
      <c r="B9" s="277">
        <f>прил2!J69</f>
        <v>10085661.08</v>
      </c>
      <c r="C9" s="278"/>
      <c r="D9" s="279"/>
      <c r="E9" s="279"/>
      <c r="F9" s="170"/>
      <c r="G9" s="42"/>
    </row>
    <row r="10" spans="1:9">
      <c r="A10" s="243" t="s">
        <v>97</v>
      </c>
      <c r="B10" s="286"/>
      <c r="C10" s="287"/>
      <c r="D10" s="288"/>
      <c r="E10" s="288"/>
      <c r="F10" s="171"/>
      <c r="G10" s="42"/>
      <c r="H10" s="290"/>
      <c r="I10" s="290"/>
    </row>
    <row r="11" spans="1:9">
      <c r="A11" s="244" t="s">
        <v>98</v>
      </c>
      <c r="B11" s="286">
        <f>B9-B13-B12</f>
        <v>4313240.12</v>
      </c>
      <c r="C11" s="287"/>
      <c r="D11" s="289"/>
      <c r="E11" s="289"/>
      <c r="F11" s="172"/>
      <c r="G11" s="42"/>
    </row>
    <row r="12" spans="1:9">
      <c r="A12" s="244" t="s">
        <v>99</v>
      </c>
      <c r="B12" s="286">
        <f>прил2!J23+прил2!J22+прил2!J28+прил2!J25</f>
        <v>255171.88</v>
      </c>
      <c r="C12" s="287"/>
      <c r="D12" s="289"/>
      <c r="E12" s="289"/>
      <c r="F12" s="172"/>
      <c r="G12" s="42"/>
    </row>
    <row r="13" spans="1:9" ht="15.6" customHeight="1">
      <c r="A13" s="244" t="s">
        <v>100</v>
      </c>
      <c r="B13" s="294">
        <f>прил2!J34</f>
        <v>5517249.0800000001</v>
      </c>
      <c r="C13" s="295"/>
      <c r="D13" s="289"/>
      <c r="E13" s="289"/>
      <c r="F13" s="172"/>
      <c r="G13" s="42"/>
    </row>
    <row r="14" spans="1:9">
      <c r="A14" s="242" t="s">
        <v>101</v>
      </c>
      <c r="B14" s="296">
        <f>'прил 3'!C32</f>
        <v>10716414.079999998</v>
      </c>
      <c r="C14" s="297"/>
      <c r="D14" s="291"/>
      <c r="E14" s="291"/>
      <c r="F14" s="173"/>
      <c r="G14" s="42"/>
    </row>
    <row r="15" spans="1:9">
      <c r="A15" s="242" t="s">
        <v>102</v>
      </c>
      <c r="B15" s="277">
        <f>B9-B14</f>
        <v>-630752.99999999814</v>
      </c>
      <c r="C15" s="278"/>
      <c r="D15" s="291"/>
      <c r="E15" s="291"/>
      <c r="F15" s="291"/>
      <c r="G15" s="292"/>
    </row>
    <row r="16" spans="1:9" ht="16.5" thickBot="1">
      <c r="A16" s="245" t="s">
        <v>103</v>
      </c>
      <c r="B16" s="298"/>
      <c r="C16" s="299"/>
      <c r="D16" s="291"/>
      <c r="E16" s="291"/>
      <c r="F16" s="291"/>
      <c r="G16" s="292"/>
    </row>
    <row r="17" spans="1:7">
      <c r="A17" s="42"/>
      <c r="B17" s="42"/>
      <c r="C17" s="42"/>
      <c r="D17" s="42"/>
      <c r="E17" s="42"/>
      <c r="F17" s="42"/>
      <c r="G17" s="42"/>
    </row>
    <row r="18" spans="1:7">
      <c r="A18" s="1"/>
    </row>
  </sheetData>
  <mergeCells count="23">
    <mergeCell ref="H10:I10"/>
    <mergeCell ref="F15:F16"/>
    <mergeCell ref="G15:G16"/>
    <mergeCell ref="A5:F6"/>
    <mergeCell ref="B13:C13"/>
    <mergeCell ref="D13:E13"/>
    <mergeCell ref="B14:C14"/>
    <mergeCell ref="D14:E14"/>
    <mergeCell ref="B15:C16"/>
    <mergeCell ref="D15:E16"/>
    <mergeCell ref="B10:C10"/>
    <mergeCell ref="D10:E10"/>
    <mergeCell ref="B11:C11"/>
    <mergeCell ref="D11:E11"/>
    <mergeCell ref="B12:C12"/>
    <mergeCell ref="D12:E12"/>
    <mergeCell ref="B9:C9"/>
    <mergeCell ref="D9:E9"/>
    <mergeCell ref="A7:B7"/>
    <mergeCell ref="C7:D7"/>
    <mergeCell ref="E7:G7"/>
    <mergeCell ref="B8:C8"/>
    <mergeCell ref="D8:E8"/>
  </mergeCells>
  <printOptions horizontalCentered="1"/>
  <pageMargins left="0.6692913385826772" right="0.1574803149606299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I24" sqref="I24"/>
    </sheetView>
  </sheetViews>
  <sheetFormatPr defaultRowHeight="11.25"/>
  <cols>
    <col min="1" max="1" width="25.6640625" customWidth="1"/>
    <col min="2" max="2" width="19.33203125" style="43" customWidth="1"/>
    <col min="3" max="3" width="17.83203125" customWidth="1"/>
    <col min="4" max="4" width="17.83203125" style="43" customWidth="1"/>
    <col min="5" max="5" width="17.83203125" customWidth="1"/>
    <col min="6" max="6" width="17.83203125" style="57" customWidth="1"/>
    <col min="7" max="7" width="18.83203125" customWidth="1"/>
  </cols>
  <sheetData>
    <row r="1" spans="1:7" ht="15.75">
      <c r="G1" s="139" t="s">
        <v>335</v>
      </c>
    </row>
    <row r="2" spans="1:7" ht="15.75">
      <c r="F2" s="337" t="str">
        <f>Прил1!F2</f>
        <v>к  решению  МС АСП</v>
      </c>
      <c r="G2" s="337"/>
    </row>
    <row r="3" spans="1:7" ht="12.6" customHeight="1">
      <c r="F3" s="337" t="str">
        <f>Прил1!F3</f>
        <v>от 20.12.2021 № 35</v>
      </c>
      <c r="G3" s="337"/>
    </row>
    <row r="4" spans="1:7" ht="12.75">
      <c r="A4" s="45"/>
    </row>
    <row r="5" spans="1:7" ht="54.75" customHeight="1">
      <c r="A5" s="327" t="s">
        <v>306</v>
      </c>
      <c r="B5" s="327"/>
      <c r="C5" s="327"/>
      <c r="D5" s="327"/>
      <c r="E5" s="327"/>
      <c r="F5" s="327"/>
      <c r="G5" s="327"/>
    </row>
    <row r="6" spans="1:7" ht="79.900000000000006" customHeight="1">
      <c r="A6" s="59" t="s">
        <v>0</v>
      </c>
      <c r="B6" s="73" t="s">
        <v>183</v>
      </c>
      <c r="C6" s="74" t="s">
        <v>104</v>
      </c>
      <c r="D6" s="66" t="s">
        <v>233</v>
      </c>
      <c r="E6" s="59" t="s">
        <v>104</v>
      </c>
      <c r="F6" s="62" t="s">
        <v>339</v>
      </c>
      <c r="G6" s="59" t="s">
        <v>104</v>
      </c>
    </row>
    <row r="7" spans="1:7" ht="90">
      <c r="A7" s="61" t="s">
        <v>105</v>
      </c>
      <c r="B7" s="338">
        <v>0</v>
      </c>
      <c r="C7" s="339"/>
      <c r="D7" s="340">
        <f>D9+D12</f>
        <v>0</v>
      </c>
      <c r="E7" s="341"/>
      <c r="F7" s="340">
        <f>F9+F12</f>
        <v>0</v>
      </c>
      <c r="G7" s="341"/>
    </row>
    <row r="8" spans="1:7" ht="15">
      <c r="A8" s="59" t="s">
        <v>106</v>
      </c>
      <c r="B8" s="338"/>
      <c r="C8" s="339"/>
      <c r="D8" s="340"/>
      <c r="E8" s="341"/>
      <c r="F8" s="340"/>
      <c r="G8" s="341"/>
    </row>
    <row r="9" spans="1:7" ht="34.9" customHeight="1">
      <c r="A9" s="61" t="s">
        <v>107</v>
      </c>
      <c r="B9" s="92">
        <f>B10-B11</f>
        <v>-1687500</v>
      </c>
      <c r="C9" s="74"/>
      <c r="D9" s="92">
        <f>D10-D11</f>
        <v>0</v>
      </c>
      <c r="E9" s="59"/>
      <c r="F9" s="92">
        <f>F10-F11</f>
        <v>0</v>
      </c>
      <c r="G9" s="59"/>
    </row>
    <row r="10" spans="1:7" ht="15">
      <c r="A10" s="59" t="s">
        <v>108</v>
      </c>
      <c r="B10" s="73">
        <v>0</v>
      </c>
      <c r="C10" s="74"/>
      <c r="D10" s="66">
        <v>0</v>
      </c>
      <c r="E10" s="59"/>
      <c r="F10" s="62">
        <v>0</v>
      </c>
      <c r="G10" s="59"/>
    </row>
    <row r="11" spans="1:7" ht="15">
      <c r="A11" s="59" t="s">
        <v>109</v>
      </c>
      <c r="B11" s="92">
        <v>1687500</v>
      </c>
      <c r="C11" s="74"/>
      <c r="D11" s="66">
        <v>0</v>
      </c>
      <c r="E11" s="59"/>
      <c r="F11" s="97">
        <v>0</v>
      </c>
      <c r="G11" s="59"/>
    </row>
    <row r="12" spans="1:7" ht="45">
      <c r="A12" s="61" t="s">
        <v>110</v>
      </c>
      <c r="B12" s="92">
        <v>1687500</v>
      </c>
      <c r="C12" s="74"/>
      <c r="D12" s="94">
        <f>D13-D15</f>
        <v>0</v>
      </c>
      <c r="E12" s="94"/>
      <c r="F12" s="94">
        <f>F13-F15</f>
        <v>0</v>
      </c>
      <c r="G12" s="59"/>
    </row>
    <row r="13" spans="1:7" ht="30">
      <c r="A13" s="59" t="s">
        <v>111</v>
      </c>
      <c r="B13" s="92">
        <v>1687500</v>
      </c>
      <c r="C13" s="74"/>
      <c r="D13" s="94">
        <f>D14</f>
        <v>1687500</v>
      </c>
      <c r="E13" s="94"/>
      <c r="F13" s="94">
        <f>F14</f>
        <v>1687500</v>
      </c>
      <c r="G13" s="59"/>
    </row>
    <row r="14" spans="1:7" ht="15">
      <c r="A14" s="59" t="s">
        <v>112</v>
      </c>
      <c r="B14" s="92">
        <v>1687500</v>
      </c>
      <c r="C14" s="74"/>
      <c r="D14" s="94">
        <v>1687500</v>
      </c>
      <c r="E14" s="94"/>
      <c r="F14" s="94">
        <v>1687500</v>
      </c>
      <c r="G14" s="59"/>
    </row>
    <row r="15" spans="1:7" ht="30">
      <c r="A15" s="59" t="s">
        <v>113</v>
      </c>
      <c r="B15" s="73">
        <v>0</v>
      </c>
      <c r="C15" s="74"/>
      <c r="D15" s="94">
        <f>D16</f>
        <v>1687500</v>
      </c>
      <c r="E15" s="94"/>
      <c r="F15" s="94">
        <f>F16</f>
        <v>1687500</v>
      </c>
      <c r="G15" s="59"/>
    </row>
    <row r="16" spans="1:7" ht="15">
      <c r="A16" s="59" t="s">
        <v>112</v>
      </c>
      <c r="B16" s="73">
        <v>0</v>
      </c>
      <c r="C16" s="74"/>
      <c r="D16" s="94">
        <v>1687500</v>
      </c>
      <c r="E16" s="94"/>
      <c r="F16" s="94">
        <v>1687500</v>
      </c>
      <c r="G16" s="59"/>
    </row>
    <row r="17" spans="1:7" ht="14.25">
      <c r="A17" s="60" t="s">
        <v>114</v>
      </c>
      <c r="B17" s="93">
        <v>0</v>
      </c>
      <c r="C17" s="93"/>
      <c r="D17" s="95">
        <v>0</v>
      </c>
      <c r="E17" s="95">
        <v>0</v>
      </c>
      <c r="F17" s="95">
        <v>0</v>
      </c>
      <c r="G17" s="95">
        <v>0</v>
      </c>
    </row>
    <row r="18" spans="1:7" ht="15">
      <c r="A18" s="59" t="s">
        <v>115</v>
      </c>
      <c r="B18" s="92">
        <f>B14+B10</f>
        <v>1687500</v>
      </c>
      <c r="C18" s="92"/>
      <c r="D18" s="94">
        <f>D10+D14</f>
        <v>1687500</v>
      </c>
      <c r="E18" s="94"/>
      <c r="F18" s="94">
        <f>F13</f>
        <v>1687500</v>
      </c>
      <c r="G18" s="94"/>
    </row>
    <row r="19" spans="1:7" ht="15">
      <c r="A19" s="59" t="s">
        <v>116</v>
      </c>
      <c r="B19" s="92">
        <f>B11+B16</f>
        <v>1687500</v>
      </c>
      <c r="C19" s="73"/>
      <c r="D19" s="94">
        <f>D11+D16</f>
        <v>1687500</v>
      </c>
      <c r="E19" s="94"/>
      <c r="F19" s="94">
        <v>1687500</v>
      </c>
      <c r="G19" s="94"/>
    </row>
    <row r="20" spans="1:7" ht="28.5">
      <c r="A20" s="60" t="s">
        <v>117</v>
      </c>
      <c r="B20" s="75" t="s">
        <v>184</v>
      </c>
      <c r="C20" s="76"/>
      <c r="D20" s="67" t="s">
        <v>234</v>
      </c>
      <c r="E20" s="60"/>
      <c r="F20" s="68" t="s">
        <v>235</v>
      </c>
      <c r="G20" s="60"/>
    </row>
    <row r="21" spans="1:7" ht="14.25">
      <c r="A21" s="60"/>
      <c r="B21" s="93">
        <f>B23</f>
        <v>1687500</v>
      </c>
      <c r="C21" s="76">
        <v>0</v>
      </c>
      <c r="D21" s="95">
        <v>1687500</v>
      </c>
      <c r="E21" s="60">
        <v>0</v>
      </c>
      <c r="F21" s="96">
        <v>0</v>
      </c>
      <c r="G21" s="60">
        <v>0</v>
      </c>
    </row>
    <row r="22" spans="1:7" ht="15">
      <c r="A22" s="59" t="s">
        <v>97</v>
      </c>
      <c r="B22" s="73"/>
      <c r="C22" s="74"/>
      <c r="D22" s="66"/>
      <c r="E22" s="59"/>
      <c r="F22" s="62"/>
      <c r="G22" s="59"/>
    </row>
    <row r="23" spans="1:7" ht="15">
      <c r="A23" s="59" t="s">
        <v>107</v>
      </c>
      <c r="B23" s="92">
        <v>1687500</v>
      </c>
      <c r="C23" s="74"/>
      <c r="D23" s="66">
        <v>0</v>
      </c>
      <c r="E23" s="59">
        <v>0</v>
      </c>
      <c r="F23" s="62">
        <v>0</v>
      </c>
      <c r="G23" s="59"/>
    </row>
    <row r="24" spans="1:7" ht="45">
      <c r="A24" s="59" t="s">
        <v>110</v>
      </c>
      <c r="B24" s="73">
        <v>0</v>
      </c>
      <c r="C24" s="74"/>
      <c r="D24" s="94">
        <v>1687500</v>
      </c>
      <c r="E24" s="94"/>
      <c r="F24" s="97">
        <v>1687500</v>
      </c>
      <c r="G24" s="59"/>
    </row>
    <row r="25" spans="1:7" ht="42" customHeight="1">
      <c r="A25" s="60" t="s">
        <v>118</v>
      </c>
      <c r="B25" s="77" t="s">
        <v>234</v>
      </c>
      <c r="C25" s="76">
        <v>0</v>
      </c>
      <c r="D25" s="63" t="s">
        <v>235</v>
      </c>
      <c r="E25" s="60"/>
      <c r="F25" s="64" t="s">
        <v>340</v>
      </c>
      <c r="G25" s="60"/>
    </row>
    <row r="26" spans="1:7" ht="15">
      <c r="A26" s="59"/>
      <c r="B26" s="95">
        <f>B28+B29</f>
        <v>1687500</v>
      </c>
      <c r="C26" s="76">
        <v>0</v>
      </c>
      <c r="D26" s="95">
        <f>D28+D29</f>
        <v>1687500</v>
      </c>
      <c r="E26" s="60">
        <v>0</v>
      </c>
      <c r="F26" s="96">
        <f>F28+F29</f>
        <v>1687500</v>
      </c>
      <c r="G26" s="60"/>
    </row>
    <row r="27" spans="1:7" ht="15">
      <c r="A27" s="59" t="s">
        <v>106</v>
      </c>
      <c r="B27" s="73"/>
      <c r="C27" s="74"/>
      <c r="D27" s="66"/>
      <c r="E27" s="59"/>
      <c r="F27" s="78"/>
      <c r="G27" s="59"/>
    </row>
    <row r="28" spans="1:7" ht="27" customHeight="1">
      <c r="A28" s="59" t="s">
        <v>107</v>
      </c>
      <c r="B28" s="73">
        <v>0</v>
      </c>
      <c r="C28" s="74"/>
      <c r="D28" s="66">
        <v>0</v>
      </c>
      <c r="E28" s="59"/>
      <c r="F28" s="78">
        <v>0</v>
      </c>
      <c r="G28" s="59"/>
    </row>
    <row r="29" spans="1:7" ht="43.15" customHeight="1">
      <c r="A29" s="59" t="s">
        <v>110</v>
      </c>
      <c r="B29" s="92">
        <v>1687500</v>
      </c>
      <c r="C29" s="92"/>
      <c r="D29" s="94">
        <v>1687500</v>
      </c>
      <c r="E29" s="94"/>
      <c r="F29" s="97">
        <v>1687500</v>
      </c>
      <c r="G29" s="59"/>
    </row>
    <row r="30" spans="1:7" ht="12">
      <c r="A30" s="44"/>
    </row>
  </sheetData>
  <mergeCells count="9">
    <mergeCell ref="F2:G2"/>
    <mergeCell ref="F3:G3"/>
    <mergeCell ref="A5:G5"/>
    <mergeCell ref="B7:B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J21" sqref="J21"/>
    </sheetView>
  </sheetViews>
  <sheetFormatPr defaultRowHeight="11.25"/>
  <cols>
    <col min="2" max="2" width="72.6640625" customWidth="1"/>
    <col min="3" max="3" width="6" customWidth="1"/>
    <col min="4" max="5" width="9.1640625" hidden="1" customWidth="1"/>
    <col min="6" max="6" width="2.6640625" customWidth="1"/>
    <col min="7" max="7" width="13.1640625" customWidth="1"/>
    <col min="8" max="8" width="9.1640625" customWidth="1"/>
    <col min="9" max="9" width="10.83203125" customWidth="1"/>
  </cols>
  <sheetData>
    <row r="1" spans="1:9" ht="15.75">
      <c r="H1" s="57"/>
      <c r="I1" s="139" t="s">
        <v>336</v>
      </c>
    </row>
    <row r="2" spans="1:9" ht="15.75">
      <c r="F2" s="337" t="str">
        <f>Прил1!F2</f>
        <v>к  решению  МС АСП</v>
      </c>
      <c r="G2" s="337"/>
      <c r="H2" s="337"/>
      <c r="I2" s="337"/>
    </row>
    <row r="3" spans="1:9" ht="15.75">
      <c r="F3" s="337" t="str">
        <f>Прил1!F3</f>
        <v>от 20.12.2021 № 35</v>
      </c>
      <c r="G3" s="337"/>
      <c r="H3" s="337"/>
      <c r="I3" s="337"/>
    </row>
    <row r="5" spans="1:9" ht="12.75">
      <c r="C5" s="123"/>
      <c r="F5" s="123"/>
    </row>
    <row r="6" spans="1:9" ht="12.75">
      <c r="B6" s="350" t="s">
        <v>194</v>
      </c>
      <c r="C6" s="350"/>
      <c r="D6" s="350"/>
      <c r="E6" s="350"/>
      <c r="F6" s="350"/>
      <c r="G6" s="350"/>
      <c r="H6" s="350"/>
    </row>
    <row r="7" spans="1:9" ht="12.75">
      <c r="B7" s="351" t="s">
        <v>307</v>
      </c>
      <c r="C7" s="351"/>
      <c r="D7" s="351"/>
      <c r="E7" s="351"/>
      <c r="F7" s="351"/>
      <c r="G7" s="351"/>
      <c r="H7" s="351"/>
    </row>
    <row r="8" spans="1:9" ht="12.75">
      <c r="B8" s="124"/>
    </row>
    <row r="9" spans="1:9" ht="12.75">
      <c r="A9" s="125" t="s">
        <v>124</v>
      </c>
      <c r="B9" s="343" t="s">
        <v>0</v>
      </c>
      <c r="C9" s="343"/>
      <c r="D9" s="343"/>
      <c r="E9" s="343"/>
      <c r="F9" s="343"/>
      <c r="G9" s="343"/>
      <c r="H9" s="343" t="s">
        <v>121</v>
      </c>
      <c r="I9" s="343"/>
    </row>
    <row r="10" spans="1:9" ht="42.6" customHeight="1">
      <c r="A10" s="126">
        <v>1</v>
      </c>
      <c r="B10" s="342" t="s">
        <v>178</v>
      </c>
      <c r="C10" s="342"/>
      <c r="D10" s="342"/>
      <c r="E10" s="342"/>
      <c r="F10" s="342"/>
      <c r="G10" s="342"/>
      <c r="H10" s="344">
        <v>0</v>
      </c>
      <c r="I10" s="344"/>
    </row>
    <row r="11" spans="1:9" ht="55.9" hidden="1" customHeight="1">
      <c r="A11" s="126">
        <v>2</v>
      </c>
      <c r="B11" s="342" t="s">
        <v>195</v>
      </c>
      <c r="C11" s="342"/>
      <c r="D11" s="342"/>
      <c r="E11" s="342"/>
      <c r="F11" s="342"/>
      <c r="G11" s="342"/>
      <c r="H11" s="344">
        <v>0</v>
      </c>
      <c r="I11" s="344"/>
    </row>
    <row r="12" spans="1:9" s="111" customFormat="1" ht="43.9" hidden="1" customHeight="1">
      <c r="A12" s="126">
        <v>3</v>
      </c>
      <c r="B12" s="345" t="s">
        <v>207</v>
      </c>
      <c r="C12" s="346"/>
      <c r="D12" s="346"/>
      <c r="E12" s="346"/>
      <c r="F12" s="346"/>
      <c r="G12" s="347"/>
      <c r="H12" s="348">
        <v>0</v>
      </c>
      <c r="I12" s="349"/>
    </row>
    <row r="13" spans="1:9" ht="12.75">
      <c r="A13" s="127"/>
      <c r="B13" s="352" t="s">
        <v>25</v>
      </c>
      <c r="C13" s="353"/>
      <c r="D13" s="353"/>
      <c r="E13" s="353"/>
      <c r="F13" s="353"/>
      <c r="G13" s="354"/>
      <c r="H13" s="348">
        <f>H10+H11+H12</f>
        <v>0</v>
      </c>
      <c r="I13" s="349"/>
    </row>
  </sheetData>
  <mergeCells count="14">
    <mergeCell ref="B12:G12"/>
    <mergeCell ref="H12:I12"/>
    <mergeCell ref="B6:H6"/>
    <mergeCell ref="B7:H7"/>
    <mergeCell ref="H13:I13"/>
    <mergeCell ref="B13:G13"/>
    <mergeCell ref="B9:G9"/>
    <mergeCell ref="F2:I2"/>
    <mergeCell ref="F3:I3"/>
    <mergeCell ref="B10:G10"/>
    <mergeCell ref="B11:G11"/>
    <mergeCell ref="H9:I9"/>
    <mergeCell ref="H10:I10"/>
    <mergeCell ref="H11:I11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topLeftCell="B1" zoomScale="75" zoomScaleNormal="75" zoomScaleSheetLayoutView="75" workbookViewId="0">
      <selection activeCell="J30" sqref="J30"/>
    </sheetView>
  </sheetViews>
  <sheetFormatPr defaultColWidth="9.1640625" defaultRowHeight="18.75"/>
  <cols>
    <col min="1" max="1" width="6.5" style="176" hidden="1" customWidth="1"/>
    <col min="2" max="2" width="4.83203125" style="176" customWidth="1"/>
    <col min="3" max="3" width="5.6640625" style="176" customWidth="1"/>
    <col min="4" max="4" width="5.1640625" style="176" customWidth="1"/>
    <col min="5" max="5" width="6.83203125" style="176" customWidth="1"/>
    <col min="6" max="6" width="5.6640625" style="176" customWidth="1"/>
    <col min="7" max="8" width="8.5" style="176" customWidth="1"/>
    <col min="9" max="9" width="94.83203125" style="176" customWidth="1"/>
    <col min="10" max="10" width="58" style="177" customWidth="1"/>
    <col min="11" max="12" width="19.5" style="176" hidden="1" customWidth="1"/>
    <col min="13" max="16384" width="9.1640625" style="176"/>
  </cols>
  <sheetData>
    <row r="1" spans="1:12">
      <c r="A1" s="175"/>
      <c r="B1" s="175"/>
      <c r="C1" s="175"/>
      <c r="D1" s="175"/>
      <c r="E1" s="175"/>
      <c r="F1" s="175"/>
      <c r="G1" s="175"/>
      <c r="H1" s="175"/>
      <c r="J1" s="270" t="s">
        <v>56</v>
      </c>
      <c r="L1" s="175"/>
    </row>
    <row r="2" spans="1:12">
      <c r="A2" s="175"/>
      <c r="B2" s="175"/>
      <c r="C2" s="175"/>
      <c r="D2" s="175"/>
      <c r="E2" s="175"/>
      <c r="F2" s="175"/>
      <c r="G2" s="175"/>
      <c r="H2" s="175"/>
      <c r="J2" s="270" t="s">
        <v>498</v>
      </c>
      <c r="L2" s="175"/>
    </row>
    <row r="3" spans="1:12">
      <c r="A3" s="175"/>
      <c r="B3" s="175"/>
      <c r="C3" s="175"/>
      <c r="D3" s="175"/>
      <c r="E3" s="175"/>
      <c r="F3" s="175"/>
      <c r="G3" s="175"/>
      <c r="H3" s="175"/>
      <c r="J3" s="270" t="str">
        <f>Прил1!F3</f>
        <v>от 20.12.2021 № 35</v>
      </c>
      <c r="L3" s="175"/>
    </row>
    <row r="4" spans="1:12" ht="63" customHeight="1">
      <c r="A4" s="306" t="s">
        <v>393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</row>
    <row r="5" spans="1:12" ht="16.149999999999999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</row>
    <row r="6" spans="1:12" ht="16.149999999999999" customHeight="1">
      <c r="A6" s="214" t="s">
        <v>54</v>
      </c>
      <c r="B6" s="215"/>
      <c r="C6" s="215"/>
      <c r="D6" s="215"/>
      <c r="E6" s="215"/>
      <c r="F6" s="215"/>
      <c r="G6" s="215"/>
      <c r="H6" s="216"/>
      <c r="I6" s="305" t="s">
        <v>57</v>
      </c>
      <c r="J6" s="303">
        <v>2021</v>
      </c>
      <c r="K6" s="305"/>
      <c r="L6" s="305"/>
    </row>
    <row r="7" spans="1:12" ht="121.9" customHeight="1">
      <c r="A7" s="206" t="s">
        <v>385</v>
      </c>
      <c r="B7" s="206" t="s">
        <v>378</v>
      </c>
      <c r="C7" s="206" t="s">
        <v>379</v>
      </c>
      <c r="D7" s="206" t="s">
        <v>380</v>
      </c>
      <c r="E7" s="206" t="s">
        <v>381</v>
      </c>
      <c r="F7" s="206" t="s">
        <v>382</v>
      </c>
      <c r="G7" s="207" t="s">
        <v>383</v>
      </c>
      <c r="H7" s="206" t="s">
        <v>384</v>
      </c>
      <c r="I7" s="304"/>
      <c r="J7" s="304"/>
      <c r="K7" s="304"/>
      <c r="L7" s="304"/>
    </row>
    <row r="8" spans="1:12" ht="30.6" customHeight="1">
      <c r="A8" s="208" t="s">
        <v>341</v>
      </c>
      <c r="B8" s="208" t="s">
        <v>342</v>
      </c>
      <c r="C8" s="208" t="s">
        <v>343</v>
      </c>
      <c r="D8" s="208" t="s">
        <v>343</v>
      </c>
      <c r="E8" s="208" t="s">
        <v>341</v>
      </c>
      <c r="F8" s="208" t="s">
        <v>343</v>
      </c>
      <c r="G8" s="208" t="s">
        <v>344</v>
      </c>
      <c r="H8" s="208" t="s">
        <v>341</v>
      </c>
      <c r="I8" s="179" t="s">
        <v>469</v>
      </c>
      <c r="J8" s="180">
        <f>J9+J11+J15+J18+J20+J28+J13+J31+J25</f>
        <v>4568412</v>
      </c>
      <c r="K8" s="180"/>
      <c r="L8" s="180"/>
    </row>
    <row r="9" spans="1:12" ht="22.9" customHeight="1">
      <c r="A9" s="208" t="s">
        <v>345</v>
      </c>
      <c r="B9" s="208" t="s">
        <v>342</v>
      </c>
      <c r="C9" s="208" t="s">
        <v>346</v>
      </c>
      <c r="D9" s="208" t="s">
        <v>343</v>
      </c>
      <c r="E9" s="208" t="s">
        <v>341</v>
      </c>
      <c r="F9" s="208" t="s">
        <v>343</v>
      </c>
      <c r="G9" s="208" t="s">
        <v>344</v>
      </c>
      <c r="H9" s="208" t="s">
        <v>341</v>
      </c>
      <c r="I9" s="179" t="s">
        <v>58</v>
      </c>
      <c r="J9" s="180">
        <f>J10</f>
        <v>146000</v>
      </c>
      <c r="K9" s="180"/>
      <c r="L9" s="180"/>
    </row>
    <row r="10" spans="1:12" ht="28.15" customHeight="1">
      <c r="A10" s="209" t="s">
        <v>345</v>
      </c>
      <c r="B10" s="209" t="s">
        <v>342</v>
      </c>
      <c r="C10" s="209" t="s">
        <v>346</v>
      </c>
      <c r="D10" s="209" t="s">
        <v>347</v>
      </c>
      <c r="E10" s="209" t="s">
        <v>341</v>
      </c>
      <c r="F10" s="209" t="s">
        <v>346</v>
      </c>
      <c r="G10" s="209" t="s">
        <v>344</v>
      </c>
      <c r="H10" s="209" t="s">
        <v>348</v>
      </c>
      <c r="I10" s="181" t="s">
        <v>59</v>
      </c>
      <c r="J10" s="182">
        <v>146000</v>
      </c>
      <c r="K10" s="182"/>
      <c r="L10" s="182"/>
    </row>
    <row r="11" spans="1:12" ht="56.45" customHeight="1">
      <c r="A11" s="208" t="s">
        <v>341</v>
      </c>
      <c r="B11" s="208" t="s">
        <v>342</v>
      </c>
      <c r="C11" s="208" t="s">
        <v>349</v>
      </c>
      <c r="D11" s="208" t="s">
        <v>343</v>
      </c>
      <c r="E11" s="208" t="s">
        <v>341</v>
      </c>
      <c r="F11" s="208" t="s">
        <v>343</v>
      </c>
      <c r="G11" s="208" t="s">
        <v>344</v>
      </c>
      <c r="H11" s="208" t="s">
        <v>341</v>
      </c>
      <c r="I11" s="179" t="s">
        <v>60</v>
      </c>
      <c r="J11" s="180">
        <f>J12</f>
        <v>1054700</v>
      </c>
      <c r="K11" s="180"/>
      <c r="L11" s="180"/>
    </row>
    <row r="12" spans="1:12" ht="43.9" customHeight="1">
      <c r="A12" s="210" t="s">
        <v>350</v>
      </c>
      <c r="B12" s="210" t="s">
        <v>342</v>
      </c>
      <c r="C12" s="210" t="s">
        <v>349</v>
      </c>
      <c r="D12" s="210" t="s">
        <v>347</v>
      </c>
      <c r="E12" s="210" t="s">
        <v>341</v>
      </c>
      <c r="F12" s="210" t="s">
        <v>346</v>
      </c>
      <c r="G12" s="210" t="s">
        <v>344</v>
      </c>
      <c r="H12" s="210" t="s">
        <v>348</v>
      </c>
      <c r="I12" s="181" t="s">
        <v>70</v>
      </c>
      <c r="J12" s="182">
        <v>1054700</v>
      </c>
      <c r="K12" s="182"/>
      <c r="L12" s="182"/>
    </row>
    <row r="13" spans="1:12" s="184" customFormat="1" ht="28.9" customHeight="1">
      <c r="A13" s="208" t="s">
        <v>341</v>
      </c>
      <c r="B13" s="208" t="s">
        <v>342</v>
      </c>
      <c r="C13" s="208" t="s">
        <v>351</v>
      </c>
      <c r="D13" s="208" t="s">
        <v>343</v>
      </c>
      <c r="E13" s="208" t="s">
        <v>341</v>
      </c>
      <c r="F13" s="208" t="s">
        <v>343</v>
      </c>
      <c r="G13" s="208" t="s">
        <v>344</v>
      </c>
      <c r="H13" s="208" t="s">
        <v>341</v>
      </c>
      <c r="I13" s="179" t="s">
        <v>229</v>
      </c>
      <c r="J13" s="180">
        <f>J14</f>
        <v>5.12</v>
      </c>
      <c r="K13" s="180"/>
      <c r="L13" s="180"/>
    </row>
    <row r="14" spans="1:12" ht="24" customHeight="1">
      <c r="A14" s="210" t="s">
        <v>345</v>
      </c>
      <c r="B14" s="210" t="s">
        <v>342</v>
      </c>
      <c r="C14" s="210" t="s">
        <v>351</v>
      </c>
      <c r="D14" s="210" t="s">
        <v>349</v>
      </c>
      <c r="E14" s="210" t="s">
        <v>352</v>
      </c>
      <c r="F14" s="210" t="s">
        <v>346</v>
      </c>
      <c r="G14" s="210" t="s">
        <v>344</v>
      </c>
      <c r="H14" s="210" t="s">
        <v>348</v>
      </c>
      <c r="I14" s="181" t="s">
        <v>230</v>
      </c>
      <c r="J14" s="182">
        <v>5.12</v>
      </c>
      <c r="K14" s="182"/>
      <c r="L14" s="182"/>
    </row>
    <row r="15" spans="1:12" ht="31.9" customHeight="1">
      <c r="A15" s="208" t="s">
        <v>341</v>
      </c>
      <c r="B15" s="208" t="s">
        <v>342</v>
      </c>
      <c r="C15" s="208" t="s">
        <v>353</v>
      </c>
      <c r="D15" s="208" t="s">
        <v>343</v>
      </c>
      <c r="E15" s="208" t="s">
        <v>341</v>
      </c>
      <c r="F15" s="208" t="s">
        <v>343</v>
      </c>
      <c r="G15" s="208" t="s">
        <v>344</v>
      </c>
      <c r="H15" s="208" t="s">
        <v>341</v>
      </c>
      <c r="I15" s="179" t="s">
        <v>61</v>
      </c>
      <c r="J15" s="180">
        <f>J16+J17</f>
        <v>3110000</v>
      </c>
      <c r="K15" s="180"/>
      <c r="L15" s="180"/>
    </row>
    <row r="16" spans="1:12" ht="37.15" customHeight="1">
      <c r="A16" s="209" t="s">
        <v>345</v>
      </c>
      <c r="B16" s="209" t="s">
        <v>342</v>
      </c>
      <c r="C16" s="209" t="s">
        <v>353</v>
      </c>
      <c r="D16" s="209" t="s">
        <v>346</v>
      </c>
      <c r="E16" s="209" t="s">
        <v>341</v>
      </c>
      <c r="F16" s="209" t="s">
        <v>343</v>
      </c>
      <c r="G16" s="209" t="s">
        <v>344</v>
      </c>
      <c r="H16" s="209" t="s">
        <v>348</v>
      </c>
      <c r="I16" s="181" t="s">
        <v>62</v>
      </c>
      <c r="J16" s="182">
        <v>260000</v>
      </c>
      <c r="K16" s="182"/>
      <c r="L16" s="182"/>
    </row>
    <row r="17" spans="1:12" ht="30.6" customHeight="1">
      <c r="A17" s="211" t="s">
        <v>345</v>
      </c>
      <c r="B17" s="211" t="s">
        <v>342</v>
      </c>
      <c r="C17" s="211" t="s">
        <v>353</v>
      </c>
      <c r="D17" s="211" t="s">
        <v>353</v>
      </c>
      <c r="E17" s="211" t="s">
        <v>341</v>
      </c>
      <c r="F17" s="211" t="s">
        <v>343</v>
      </c>
      <c r="G17" s="211" t="s">
        <v>344</v>
      </c>
      <c r="H17" s="211" t="s">
        <v>348</v>
      </c>
      <c r="I17" s="185" t="s">
        <v>63</v>
      </c>
      <c r="J17" s="186">
        <v>2850000</v>
      </c>
      <c r="K17" s="186"/>
      <c r="L17" s="186"/>
    </row>
    <row r="18" spans="1:12" ht="27" customHeight="1">
      <c r="A18" s="212" t="s">
        <v>341</v>
      </c>
      <c r="B18" s="212" t="s">
        <v>342</v>
      </c>
      <c r="C18" s="212" t="s">
        <v>354</v>
      </c>
      <c r="D18" s="212" t="s">
        <v>343</v>
      </c>
      <c r="E18" s="212" t="s">
        <v>341</v>
      </c>
      <c r="F18" s="212" t="s">
        <v>343</v>
      </c>
      <c r="G18" s="212" t="s">
        <v>344</v>
      </c>
      <c r="H18" s="212" t="s">
        <v>341</v>
      </c>
      <c r="I18" s="187" t="s">
        <v>64</v>
      </c>
      <c r="J18" s="188">
        <f>J19</f>
        <v>2535</v>
      </c>
      <c r="K18" s="188"/>
      <c r="L18" s="188"/>
    </row>
    <row r="19" spans="1:12" ht="101.45" customHeight="1">
      <c r="A19" s="209" t="s">
        <v>394</v>
      </c>
      <c r="B19" s="209" t="s">
        <v>342</v>
      </c>
      <c r="C19" s="209" t="s">
        <v>354</v>
      </c>
      <c r="D19" s="209" t="s">
        <v>356</v>
      </c>
      <c r="E19" s="209" t="s">
        <v>357</v>
      </c>
      <c r="F19" s="209" t="s">
        <v>346</v>
      </c>
      <c r="G19" s="209" t="s">
        <v>344</v>
      </c>
      <c r="H19" s="209" t="s">
        <v>348</v>
      </c>
      <c r="I19" s="181" t="s">
        <v>55</v>
      </c>
      <c r="J19" s="182">
        <v>2535</v>
      </c>
      <c r="K19" s="182"/>
      <c r="L19" s="182"/>
    </row>
    <row r="20" spans="1:12" ht="51.6" customHeight="1">
      <c r="A20" s="208" t="s">
        <v>341</v>
      </c>
      <c r="B20" s="208" t="s">
        <v>342</v>
      </c>
      <c r="C20" s="208" t="s">
        <v>358</v>
      </c>
      <c r="D20" s="208" t="s">
        <v>343</v>
      </c>
      <c r="E20" s="208" t="s">
        <v>341</v>
      </c>
      <c r="F20" s="208" t="s">
        <v>343</v>
      </c>
      <c r="G20" s="208" t="s">
        <v>344</v>
      </c>
      <c r="H20" s="208" t="s">
        <v>341</v>
      </c>
      <c r="I20" s="179" t="s">
        <v>65</v>
      </c>
      <c r="J20" s="180">
        <f>J21+J23</f>
        <v>245000</v>
      </c>
      <c r="K20" s="180"/>
      <c r="L20" s="180"/>
    </row>
    <row r="21" spans="1:12" ht="117" hidden="1">
      <c r="A21" s="209"/>
      <c r="B21" s="209"/>
      <c r="C21" s="209"/>
      <c r="D21" s="209"/>
      <c r="E21" s="209"/>
      <c r="F21" s="209"/>
      <c r="G21" s="209"/>
      <c r="H21" s="209"/>
      <c r="I21" s="189" t="s">
        <v>189</v>
      </c>
      <c r="J21" s="182">
        <f>J22</f>
        <v>0</v>
      </c>
      <c r="K21" s="182"/>
      <c r="L21" s="182"/>
    </row>
    <row r="22" spans="1:12" ht="121.15" hidden="1" customHeight="1">
      <c r="A22" s="210"/>
      <c r="B22" s="210"/>
      <c r="C22" s="210"/>
      <c r="D22" s="210"/>
      <c r="E22" s="210"/>
      <c r="F22" s="210"/>
      <c r="G22" s="210"/>
      <c r="H22" s="210"/>
      <c r="I22" s="190" t="s">
        <v>188</v>
      </c>
      <c r="J22" s="182">
        <v>0</v>
      </c>
      <c r="K22" s="182"/>
      <c r="L22" s="182"/>
    </row>
    <row r="23" spans="1:12" ht="120" customHeight="1">
      <c r="A23" s="209" t="s">
        <v>394</v>
      </c>
      <c r="B23" s="209" t="s">
        <v>342</v>
      </c>
      <c r="C23" s="209" t="s">
        <v>358</v>
      </c>
      <c r="D23" s="209" t="s">
        <v>359</v>
      </c>
      <c r="E23" s="209" t="s">
        <v>341</v>
      </c>
      <c r="F23" s="209" t="s">
        <v>343</v>
      </c>
      <c r="G23" s="209" t="s">
        <v>344</v>
      </c>
      <c r="H23" s="209" t="s">
        <v>360</v>
      </c>
      <c r="I23" s="181" t="s">
        <v>224</v>
      </c>
      <c r="J23" s="182">
        <f>J24</f>
        <v>245000</v>
      </c>
      <c r="K23" s="182"/>
      <c r="L23" s="182"/>
    </row>
    <row r="24" spans="1:12" ht="104.45" customHeight="1">
      <c r="A24" s="210" t="s">
        <v>394</v>
      </c>
      <c r="B24" s="210" t="s">
        <v>342</v>
      </c>
      <c r="C24" s="210" t="s">
        <v>358</v>
      </c>
      <c r="D24" s="210" t="s">
        <v>359</v>
      </c>
      <c r="E24" s="210" t="s">
        <v>361</v>
      </c>
      <c r="F24" s="210" t="s">
        <v>362</v>
      </c>
      <c r="G24" s="210" t="s">
        <v>344</v>
      </c>
      <c r="H24" s="210" t="s">
        <v>360</v>
      </c>
      <c r="I24" s="191" t="s">
        <v>225</v>
      </c>
      <c r="J24" s="182">
        <v>245000</v>
      </c>
      <c r="K24" s="182"/>
      <c r="L24" s="182"/>
    </row>
    <row r="25" spans="1:12" ht="37.5" hidden="1">
      <c r="A25" s="208"/>
      <c r="B25" s="208"/>
      <c r="C25" s="208"/>
      <c r="D25" s="208"/>
      <c r="E25" s="208"/>
      <c r="F25" s="208"/>
      <c r="G25" s="208"/>
      <c r="H25" s="208"/>
      <c r="I25" s="192" t="s">
        <v>274</v>
      </c>
      <c r="J25" s="180">
        <f>J27</f>
        <v>0</v>
      </c>
      <c r="K25" s="180"/>
      <c r="L25" s="180"/>
    </row>
    <row r="26" spans="1:12" ht="136.9" hidden="1" customHeight="1">
      <c r="A26" s="209"/>
      <c r="B26" s="209"/>
      <c r="C26" s="209"/>
      <c r="D26" s="209"/>
      <c r="E26" s="209"/>
      <c r="F26" s="209"/>
      <c r="G26" s="209"/>
      <c r="H26" s="209"/>
      <c r="I26" s="193" t="s">
        <v>275</v>
      </c>
      <c r="J26" s="182">
        <f>J27</f>
        <v>0</v>
      </c>
      <c r="K26" s="182"/>
      <c r="L26" s="182"/>
    </row>
    <row r="27" spans="1:12" ht="146.44999999999999" hidden="1" customHeight="1">
      <c r="A27" s="210"/>
      <c r="B27" s="210"/>
      <c r="C27" s="210"/>
      <c r="D27" s="210"/>
      <c r="E27" s="210"/>
      <c r="F27" s="210"/>
      <c r="G27" s="210"/>
      <c r="H27" s="210"/>
      <c r="I27" s="191" t="s">
        <v>273</v>
      </c>
      <c r="J27" s="182">
        <v>0</v>
      </c>
      <c r="K27" s="182"/>
      <c r="L27" s="182"/>
    </row>
    <row r="28" spans="1:12">
      <c r="A28" s="208" t="s">
        <v>363</v>
      </c>
      <c r="B28" s="208" t="s">
        <v>342</v>
      </c>
      <c r="C28" s="208" t="s">
        <v>364</v>
      </c>
      <c r="D28" s="208" t="s">
        <v>343</v>
      </c>
      <c r="E28" s="208" t="s">
        <v>341</v>
      </c>
      <c r="F28" s="208" t="s">
        <v>343</v>
      </c>
      <c r="G28" s="208" t="s">
        <v>344</v>
      </c>
      <c r="H28" s="208" t="s">
        <v>341</v>
      </c>
      <c r="I28" s="192" t="s">
        <v>226</v>
      </c>
      <c r="J28" s="180">
        <f>J29</f>
        <v>10171.879999999999</v>
      </c>
      <c r="K28" s="180"/>
      <c r="L28" s="180"/>
    </row>
    <row r="29" spans="1:12" ht="66.599999999999994" customHeight="1">
      <c r="A29" s="209" t="s">
        <v>365</v>
      </c>
      <c r="B29" s="209" t="s">
        <v>342</v>
      </c>
      <c r="C29" s="209" t="s">
        <v>364</v>
      </c>
      <c r="D29" s="209" t="s">
        <v>347</v>
      </c>
      <c r="E29" s="209" t="s">
        <v>341</v>
      </c>
      <c r="F29" s="209" t="s">
        <v>347</v>
      </c>
      <c r="G29" s="209" t="s">
        <v>344</v>
      </c>
      <c r="H29" s="209" t="s">
        <v>366</v>
      </c>
      <c r="I29" s="193" t="s">
        <v>338</v>
      </c>
      <c r="J29" s="182">
        <f>J30</f>
        <v>10171.879999999999</v>
      </c>
      <c r="K29" s="182"/>
      <c r="L29" s="182"/>
    </row>
    <row r="30" spans="1:12" ht="65.45" customHeight="1">
      <c r="A30" s="210" t="s">
        <v>365</v>
      </c>
      <c r="B30" s="210" t="s">
        <v>342</v>
      </c>
      <c r="C30" s="210" t="s">
        <v>364</v>
      </c>
      <c r="D30" s="210" t="s">
        <v>347</v>
      </c>
      <c r="E30" s="210" t="s">
        <v>357</v>
      </c>
      <c r="F30" s="210" t="s">
        <v>347</v>
      </c>
      <c r="G30" s="210" t="s">
        <v>344</v>
      </c>
      <c r="H30" s="210" t="s">
        <v>366</v>
      </c>
      <c r="I30" s="191" t="s">
        <v>337</v>
      </c>
      <c r="J30" s="194">
        <v>10171.879999999999</v>
      </c>
      <c r="K30" s="194"/>
      <c r="L30" s="194"/>
    </row>
    <row r="31" spans="1:12" ht="26.45" hidden="1" customHeight="1">
      <c r="A31" s="208"/>
      <c r="B31" s="208"/>
      <c r="C31" s="208"/>
      <c r="D31" s="208"/>
      <c r="E31" s="208"/>
      <c r="F31" s="208"/>
      <c r="G31" s="208"/>
      <c r="H31" s="208"/>
      <c r="I31" s="192" t="s">
        <v>228</v>
      </c>
      <c r="J31" s="180">
        <f>J32</f>
        <v>0</v>
      </c>
      <c r="K31" s="180"/>
      <c r="L31" s="180"/>
    </row>
    <row r="32" spans="1:12" ht="36.6" hidden="1" customHeight="1">
      <c r="A32" s="210"/>
      <c r="B32" s="210"/>
      <c r="C32" s="210"/>
      <c r="D32" s="210"/>
      <c r="E32" s="210"/>
      <c r="F32" s="210"/>
      <c r="G32" s="210"/>
      <c r="H32" s="210"/>
      <c r="I32" s="191" t="s">
        <v>228</v>
      </c>
      <c r="J32" s="194">
        <f>J33</f>
        <v>0</v>
      </c>
      <c r="K32" s="194"/>
      <c r="L32" s="194"/>
    </row>
    <row r="33" spans="1:12" ht="37.9" hidden="1" customHeight="1">
      <c r="A33" s="210"/>
      <c r="B33" s="210"/>
      <c r="C33" s="210"/>
      <c r="D33" s="210"/>
      <c r="E33" s="210"/>
      <c r="F33" s="210"/>
      <c r="G33" s="210"/>
      <c r="H33" s="210"/>
      <c r="I33" s="191" t="s">
        <v>89</v>
      </c>
      <c r="J33" s="194">
        <v>0</v>
      </c>
      <c r="K33" s="194"/>
      <c r="L33" s="194"/>
    </row>
    <row r="34" spans="1:12">
      <c r="A34" s="208" t="s">
        <v>341</v>
      </c>
      <c r="B34" s="208" t="s">
        <v>367</v>
      </c>
      <c r="C34" s="208" t="s">
        <v>343</v>
      </c>
      <c r="D34" s="208" t="s">
        <v>343</v>
      </c>
      <c r="E34" s="208" t="s">
        <v>341</v>
      </c>
      <c r="F34" s="208" t="s">
        <v>343</v>
      </c>
      <c r="G34" s="208" t="s">
        <v>344</v>
      </c>
      <c r="H34" s="208" t="s">
        <v>341</v>
      </c>
      <c r="I34" s="179" t="s">
        <v>468</v>
      </c>
      <c r="J34" s="180">
        <f>J35+J60</f>
        <v>5517249.0800000001</v>
      </c>
      <c r="K34" s="180"/>
      <c r="L34" s="180"/>
    </row>
    <row r="35" spans="1:12" ht="50.45" customHeight="1">
      <c r="A35" s="208" t="s">
        <v>394</v>
      </c>
      <c r="B35" s="208" t="s">
        <v>367</v>
      </c>
      <c r="C35" s="208" t="s">
        <v>347</v>
      </c>
      <c r="D35" s="208" t="s">
        <v>343</v>
      </c>
      <c r="E35" s="208" t="s">
        <v>341</v>
      </c>
      <c r="F35" s="208" t="s">
        <v>343</v>
      </c>
      <c r="G35" s="208" t="s">
        <v>344</v>
      </c>
      <c r="H35" s="208" t="s">
        <v>341</v>
      </c>
      <c r="I35" s="179" t="s">
        <v>66</v>
      </c>
      <c r="J35" s="180">
        <f>J36+J50+J54+J67</f>
        <v>5517249.0800000001</v>
      </c>
      <c r="K35" s="180"/>
      <c r="L35" s="180"/>
    </row>
    <row r="36" spans="1:12" ht="37.9" customHeight="1">
      <c r="A36" s="217" t="s">
        <v>394</v>
      </c>
      <c r="B36" s="208" t="s">
        <v>367</v>
      </c>
      <c r="C36" s="208" t="s">
        <v>347</v>
      </c>
      <c r="D36" s="208" t="s">
        <v>368</v>
      </c>
      <c r="E36" s="208" t="s">
        <v>369</v>
      </c>
      <c r="F36" s="208" t="s">
        <v>343</v>
      </c>
      <c r="G36" s="208" t="s">
        <v>344</v>
      </c>
      <c r="H36" s="208" t="s">
        <v>370</v>
      </c>
      <c r="I36" s="309" t="s">
        <v>67</v>
      </c>
      <c r="J36" s="311">
        <f>J38+J39</f>
        <v>3817000</v>
      </c>
      <c r="K36" s="311"/>
      <c r="L36" s="311"/>
    </row>
    <row r="37" spans="1:12" ht="10.15" hidden="1" customHeight="1">
      <c r="A37" s="218"/>
      <c r="B37" s="208"/>
      <c r="C37" s="208"/>
      <c r="D37" s="208"/>
      <c r="E37" s="208"/>
      <c r="F37" s="208"/>
      <c r="G37" s="208"/>
      <c r="H37" s="208"/>
      <c r="I37" s="310"/>
      <c r="J37" s="312"/>
      <c r="K37" s="312"/>
      <c r="L37" s="304"/>
    </row>
    <row r="38" spans="1:12" ht="39.6" customHeight="1">
      <c r="A38" s="209" t="s">
        <v>394</v>
      </c>
      <c r="B38" s="209" t="s">
        <v>367</v>
      </c>
      <c r="C38" s="209" t="s">
        <v>347</v>
      </c>
      <c r="D38" s="209" t="s">
        <v>368</v>
      </c>
      <c r="E38" s="209" t="s">
        <v>369</v>
      </c>
      <c r="F38" s="209" t="s">
        <v>362</v>
      </c>
      <c r="G38" s="209" t="s">
        <v>344</v>
      </c>
      <c r="H38" s="209" t="s">
        <v>370</v>
      </c>
      <c r="I38" s="193" t="s">
        <v>68</v>
      </c>
      <c r="J38" s="182">
        <v>3817000</v>
      </c>
      <c r="K38" s="182"/>
      <c r="L38" s="182"/>
    </row>
    <row r="39" spans="1:12" ht="75" hidden="1">
      <c r="A39" s="209"/>
      <c r="B39" s="209"/>
      <c r="C39" s="209"/>
      <c r="D39" s="209"/>
      <c r="E39" s="209"/>
      <c r="F39" s="209"/>
      <c r="G39" s="209"/>
      <c r="H39" s="209"/>
      <c r="I39" s="193" t="s">
        <v>213</v>
      </c>
      <c r="J39" s="182"/>
      <c r="K39" s="182"/>
      <c r="L39" s="182"/>
    </row>
    <row r="40" spans="1:12" ht="67.150000000000006" hidden="1" customHeight="1">
      <c r="A40" s="208"/>
      <c r="B40" s="208"/>
      <c r="C40" s="208"/>
      <c r="D40" s="208"/>
      <c r="E40" s="208"/>
      <c r="F40" s="208"/>
      <c r="G40" s="208"/>
      <c r="H40" s="208"/>
      <c r="I40" s="192" t="s">
        <v>190</v>
      </c>
      <c r="J40" s="180">
        <f>J42+J43+J46+J49+J41</f>
        <v>0</v>
      </c>
      <c r="K40" s="180"/>
      <c r="L40" s="180"/>
    </row>
    <row r="41" spans="1:12" ht="98.45" hidden="1" customHeight="1">
      <c r="A41" s="210"/>
      <c r="B41" s="210"/>
      <c r="C41" s="210"/>
      <c r="D41" s="210"/>
      <c r="E41" s="210"/>
      <c r="F41" s="210"/>
      <c r="G41" s="210"/>
      <c r="H41" s="210"/>
      <c r="I41" s="191" t="s">
        <v>241</v>
      </c>
      <c r="J41" s="194">
        <v>0</v>
      </c>
      <c r="K41" s="194"/>
      <c r="L41" s="194"/>
    </row>
    <row r="42" spans="1:12" ht="51" hidden="1" customHeight="1">
      <c r="A42" s="210"/>
      <c r="B42" s="210"/>
      <c r="C42" s="210"/>
      <c r="D42" s="210"/>
      <c r="E42" s="210"/>
      <c r="F42" s="210"/>
      <c r="G42" s="210"/>
      <c r="H42" s="210"/>
      <c r="I42" s="191" t="s">
        <v>270</v>
      </c>
      <c r="J42" s="194">
        <v>0</v>
      </c>
      <c r="K42" s="194"/>
      <c r="L42" s="194"/>
    </row>
    <row r="43" spans="1:12" ht="46.15" hidden="1" customHeight="1">
      <c r="A43" s="209"/>
      <c r="B43" s="209"/>
      <c r="C43" s="209"/>
      <c r="D43" s="209"/>
      <c r="E43" s="209"/>
      <c r="F43" s="209"/>
      <c r="G43" s="209"/>
      <c r="H43" s="209"/>
      <c r="I43" s="193" t="s">
        <v>268</v>
      </c>
      <c r="J43" s="182">
        <f>J45+J44</f>
        <v>0</v>
      </c>
      <c r="K43" s="182"/>
      <c r="L43" s="182"/>
    </row>
    <row r="44" spans="1:12" ht="65.45" hidden="1" customHeight="1">
      <c r="A44" s="210"/>
      <c r="B44" s="210"/>
      <c r="C44" s="210"/>
      <c r="D44" s="210"/>
      <c r="E44" s="210"/>
      <c r="F44" s="210"/>
      <c r="G44" s="210"/>
      <c r="H44" s="210"/>
      <c r="I44" s="191" t="s">
        <v>269</v>
      </c>
      <c r="J44" s="194">
        <v>0</v>
      </c>
      <c r="K44" s="194"/>
      <c r="L44" s="194"/>
    </row>
    <row r="45" spans="1:12" ht="72" hidden="1" customHeight="1">
      <c r="A45" s="210"/>
      <c r="B45" s="210"/>
      <c r="C45" s="210"/>
      <c r="D45" s="210"/>
      <c r="E45" s="210"/>
      <c r="F45" s="210"/>
      <c r="G45" s="210"/>
      <c r="H45" s="210"/>
      <c r="I45" s="191" t="s">
        <v>285</v>
      </c>
      <c r="J45" s="194">
        <v>0</v>
      </c>
      <c r="K45" s="194"/>
      <c r="L45" s="194"/>
    </row>
    <row r="46" spans="1:12" ht="65.45" hidden="1" customHeight="1">
      <c r="A46" s="209"/>
      <c r="B46" s="209"/>
      <c r="C46" s="209"/>
      <c r="D46" s="209"/>
      <c r="E46" s="209"/>
      <c r="F46" s="209"/>
      <c r="G46" s="209"/>
      <c r="H46" s="209"/>
      <c r="I46" s="193"/>
      <c r="J46" s="182"/>
      <c r="K46" s="182"/>
      <c r="L46" s="182"/>
    </row>
    <row r="47" spans="1:12" hidden="1">
      <c r="A47" s="208"/>
      <c r="B47" s="208"/>
      <c r="C47" s="208"/>
      <c r="D47" s="208"/>
      <c r="E47" s="208"/>
      <c r="F47" s="208"/>
      <c r="G47" s="208"/>
      <c r="H47" s="208"/>
      <c r="I47" s="192" t="s">
        <v>165</v>
      </c>
      <c r="J47" s="180"/>
      <c r="K47" s="182"/>
      <c r="L47" s="182"/>
    </row>
    <row r="48" spans="1:12" ht="75" hidden="1">
      <c r="A48" s="209"/>
      <c r="B48" s="209"/>
      <c r="C48" s="209"/>
      <c r="D48" s="209"/>
      <c r="E48" s="209"/>
      <c r="F48" s="209"/>
      <c r="G48" s="209"/>
      <c r="H48" s="209"/>
      <c r="I48" s="193" t="s">
        <v>166</v>
      </c>
      <c r="J48" s="182"/>
      <c r="K48" s="182"/>
      <c r="L48" s="182"/>
    </row>
    <row r="49" spans="1:12" ht="75" hidden="1">
      <c r="A49" s="209"/>
      <c r="B49" s="209"/>
      <c r="C49" s="209"/>
      <c r="D49" s="209"/>
      <c r="E49" s="209"/>
      <c r="F49" s="209"/>
      <c r="G49" s="209"/>
      <c r="H49" s="209"/>
      <c r="I49" s="193" t="s">
        <v>179</v>
      </c>
      <c r="J49" s="182"/>
      <c r="K49" s="182"/>
      <c r="L49" s="182"/>
    </row>
    <row r="50" spans="1:12" ht="37.5">
      <c r="A50" s="209"/>
      <c r="B50" s="208" t="s">
        <v>367</v>
      </c>
      <c r="C50" s="208" t="s">
        <v>347</v>
      </c>
      <c r="D50" s="208" t="s">
        <v>466</v>
      </c>
      <c r="E50" s="208" t="s">
        <v>341</v>
      </c>
      <c r="F50" s="208" t="s">
        <v>343</v>
      </c>
      <c r="G50" s="208" t="s">
        <v>341</v>
      </c>
      <c r="H50" s="208" t="s">
        <v>370</v>
      </c>
      <c r="I50" s="192" t="s">
        <v>190</v>
      </c>
      <c r="J50" s="180">
        <f>J51+J53+J52</f>
        <v>1404792.08</v>
      </c>
      <c r="K50" s="182"/>
      <c r="L50" s="182"/>
    </row>
    <row r="51" spans="1:12" ht="75">
      <c r="A51" s="209"/>
      <c r="B51" s="209" t="s">
        <v>367</v>
      </c>
      <c r="C51" s="209" t="s">
        <v>347</v>
      </c>
      <c r="D51" s="209" t="s">
        <v>466</v>
      </c>
      <c r="E51" s="209" t="s">
        <v>467</v>
      </c>
      <c r="F51" s="209" t="s">
        <v>362</v>
      </c>
      <c r="G51" s="209" t="s">
        <v>344</v>
      </c>
      <c r="H51" s="209" t="s">
        <v>370</v>
      </c>
      <c r="I51" s="193" t="s">
        <v>241</v>
      </c>
      <c r="J51" s="182">
        <v>1233993</v>
      </c>
      <c r="K51" s="182"/>
      <c r="L51" s="182"/>
    </row>
    <row r="52" spans="1:12" ht="37.5">
      <c r="A52" s="209"/>
      <c r="B52" s="209" t="s">
        <v>367</v>
      </c>
      <c r="C52" s="209" t="s">
        <v>347</v>
      </c>
      <c r="D52" s="209" t="s">
        <v>503</v>
      </c>
      <c r="E52" s="209" t="s">
        <v>504</v>
      </c>
      <c r="F52" s="209" t="s">
        <v>362</v>
      </c>
      <c r="G52" s="209" t="s">
        <v>344</v>
      </c>
      <c r="H52" s="209" t="s">
        <v>370</v>
      </c>
      <c r="I52" s="193" t="s">
        <v>505</v>
      </c>
      <c r="J52" s="182">
        <v>129202.08</v>
      </c>
      <c r="K52" s="182"/>
      <c r="L52" s="182"/>
    </row>
    <row r="53" spans="1:12" ht="75">
      <c r="A53" s="209"/>
      <c r="B53" s="209" t="s">
        <v>367</v>
      </c>
      <c r="C53" s="265" t="s">
        <v>347</v>
      </c>
      <c r="D53" s="265" t="s">
        <v>485</v>
      </c>
      <c r="E53" s="265" t="s">
        <v>486</v>
      </c>
      <c r="F53" s="209" t="s">
        <v>362</v>
      </c>
      <c r="G53" s="209" t="s">
        <v>487</v>
      </c>
      <c r="H53" s="209" t="s">
        <v>370</v>
      </c>
      <c r="I53" s="181" t="s">
        <v>470</v>
      </c>
      <c r="J53" s="196">
        <v>41597</v>
      </c>
      <c r="K53" s="182"/>
      <c r="L53" s="182"/>
    </row>
    <row r="54" spans="1:12" ht="40.15" customHeight="1">
      <c r="A54" s="213" t="s">
        <v>341</v>
      </c>
      <c r="B54" s="213" t="s">
        <v>367</v>
      </c>
      <c r="C54" s="213" t="s">
        <v>347</v>
      </c>
      <c r="D54" s="213" t="s">
        <v>371</v>
      </c>
      <c r="E54" s="213" t="s">
        <v>341</v>
      </c>
      <c r="F54" s="213" t="s">
        <v>343</v>
      </c>
      <c r="G54" s="213" t="s">
        <v>344</v>
      </c>
      <c r="H54" s="213" t="s">
        <v>370</v>
      </c>
      <c r="I54" s="179" t="s">
        <v>377</v>
      </c>
      <c r="J54" s="195">
        <f>J55</f>
        <v>95457</v>
      </c>
      <c r="K54" s="195"/>
      <c r="L54" s="195"/>
    </row>
    <row r="55" spans="1:12" ht="65.45" customHeight="1">
      <c r="A55" s="209" t="s">
        <v>394</v>
      </c>
      <c r="B55" s="209" t="s">
        <v>367</v>
      </c>
      <c r="C55" s="209" t="s">
        <v>347</v>
      </c>
      <c r="D55" s="209" t="s">
        <v>372</v>
      </c>
      <c r="E55" s="209" t="s">
        <v>373</v>
      </c>
      <c r="F55" s="209" t="s">
        <v>362</v>
      </c>
      <c r="G55" s="209" t="s">
        <v>344</v>
      </c>
      <c r="H55" s="209" t="s">
        <v>370</v>
      </c>
      <c r="I55" s="181" t="s">
        <v>90</v>
      </c>
      <c r="J55" s="196">
        <v>95457</v>
      </c>
      <c r="K55" s="182"/>
      <c r="L55" s="182"/>
    </row>
    <row r="56" spans="1:12" ht="24" hidden="1" customHeight="1">
      <c r="A56" s="178" t="s">
        <v>341</v>
      </c>
      <c r="B56" s="178" t="s">
        <v>367</v>
      </c>
      <c r="C56" s="178" t="s">
        <v>347</v>
      </c>
      <c r="D56" s="178" t="s">
        <v>374</v>
      </c>
      <c r="E56" s="178" t="s">
        <v>341</v>
      </c>
      <c r="F56" s="178" t="s">
        <v>343</v>
      </c>
      <c r="G56" s="178" t="s">
        <v>344</v>
      </c>
      <c r="H56" s="178" t="s">
        <v>370</v>
      </c>
      <c r="I56" s="179" t="s">
        <v>165</v>
      </c>
      <c r="J56" s="195">
        <f>J57</f>
        <v>0</v>
      </c>
      <c r="K56" s="195"/>
      <c r="L56" s="195"/>
    </row>
    <row r="57" spans="1:12" ht="96" hidden="1" customHeight="1">
      <c r="A57" s="183" t="s">
        <v>355</v>
      </c>
      <c r="B57" s="183" t="s">
        <v>367</v>
      </c>
      <c r="C57" s="183" t="s">
        <v>347</v>
      </c>
      <c r="D57" s="183" t="s">
        <v>375</v>
      </c>
      <c r="E57" s="183" t="s">
        <v>376</v>
      </c>
      <c r="F57" s="183" t="s">
        <v>362</v>
      </c>
      <c r="G57" s="183" t="s">
        <v>344</v>
      </c>
      <c r="H57" s="183" t="s">
        <v>370</v>
      </c>
      <c r="I57" s="191" t="s">
        <v>246</v>
      </c>
      <c r="J57" s="194">
        <v>0</v>
      </c>
      <c r="K57" s="194"/>
      <c r="L57" s="197"/>
    </row>
    <row r="58" spans="1:12" ht="40.9" hidden="1" customHeight="1">
      <c r="A58" s="198" t="s">
        <v>170</v>
      </c>
      <c r="B58" s="198"/>
      <c r="C58" s="198"/>
      <c r="D58" s="198"/>
      <c r="E58" s="198"/>
      <c r="F58" s="198"/>
      <c r="G58" s="198"/>
      <c r="H58" s="198"/>
      <c r="I58" s="189" t="s">
        <v>169</v>
      </c>
      <c r="J58" s="199">
        <f>J59</f>
        <v>0</v>
      </c>
      <c r="K58" s="199"/>
      <c r="L58" s="199"/>
    </row>
    <row r="59" spans="1:12" ht="70.150000000000006" hidden="1" customHeight="1">
      <c r="A59" s="200" t="s">
        <v>171</v>
      </c>
      <c r="B59" s="200"/>
      <c r="C59" s="200"/>
      <c r="D59" s="200"/>
      <c r="E59" s="200"/>
      <c r="F59" s="200"/>
      <c r="G59" s="200"/>
      <c r="H59" s="200"/>
      <c r="I59" s="181" t="s">
        <v>172</v>
      </c>
      <c r="J59" s="196"/>
      <c r="K59" s="182"/>
      <c r="L59" s="182"/>
    </row>
    <row r="60" spans="1:12" ht="27" hidden="1" customHeight="1">
      <c r="A60" s="201" t="s">
        <v>203</v>
      </c>
      <c r="B60" s="201"/>
      <c r="C60" s="201"/>
      <c r="D60" s="201"/>
      <c r="E60" s="201"/>
      <c r="F60" s="201"/>
      <c r="G60" s="201"/>
      <c r="H60" s="201"/>
      <c r="I60" s="179" t="s">
        <v>202</v>
      </c>
      <c r="J60" s="195">
        <f>J61</f>
        <v>0</v>
      </c>
      <c r="K60" s="195"/>
      <c r="L60" s="195"/>
    </row>
    <row r="61" spans="1:12" ht="31.15" hidden="1" customHeight="1">
      <c r="A61" s="200" t="s">
        <v>250</v>
      </c>
      <c r="B61" s="200"/>
      <c r="C61" s="200"/>
      <c r="D61" s="200"/>
      <c r="E61" s="200"/>
      <c r="F61" s="200"/>
      <c r="G61" s="200"/>
      <c r="H61" s="200"/>
      <c r="I61" s="181" t="s">
        <v>204</v>
      </c>
      <c r="J61" s="196">
        <f>J62+J63+J64+J65+J66</f>
        <v>0</v>
      </c>
      <c r="K61" s="196"/>
      <c r="L61" s="196"/>
    </row>
    <row r="62" spans="1:12" ht="79.900000000000006" hidden="1" customHeight="1">
      <c r="A62" s="202" t="s">
        <v>251</v>
      </c>
      <c r="B62" s="202"/>
      <c r="C62" s="202"/>
      <c r="D62" s="202"/>
      <c r="E62" s="202"/>
      <c r="F62" s="202"/>
      <c r="G62" s="202"/>
      <c r="H62" s="202"/>
      <c r="I62" s="190" t="s">
        <v>252</v>
      </c>
      <c r="J62" s="203"/>
      <c r="K62" s="203"/>
      <c r="L62" s="203"/>
    </row>
    <row r="63" spans="1:12" ht="79.900000000000006" hidden="1" customHeight="1">
      <c r="A63" s="202" t="s">
        <v>253</v>
      </c>
      <c r="B63" s="202"/>
      <c r="C63" s="202"/>
      <c r="D63" s="202"/>
      <c r="E63" s="202"/>
      <c r="F63" s="202"/>
      <c r="G63" s="202"/>
      <c r="H63" s="202"/>
      <c r="I63" s="190" t="s">
        <v>254</v>
      </c>
      <c r="J63" s="203"/>
      <c r="K63" s="203"/>
      <c r="L63" s="203"/>
    </row>
    <row r="64" spans="1:12" ht="79.900000000000006" hidden="1" customHeight="1">
      <c r="A64" s="202" t="s">
        <v>255</v>
      </c>
      <c r="B64" s="202"/>
      <c r="C64" s="202"/>
      <c r="D64" s="202"/>
      <c r="E64" s="202"/>
      <c r="F64" s="202"/>
      <c r="G64" s="202"/>
      <c r="H64" s="202"/>
      <c r="I64" s="190" t="s">
        <v>256</v>
      </c>
      <c r="J64" s="203"/>
      <c r="K64" s="203"/>
      <c r="L64" s="203"/>
    </row>
    <row r="65" spans="1:12" ht="79.900000000000006" hidden="1" customHeight="1">
      <c r="A65" s="202" t="s">
        <v>257</v>
      </c>
      <c r="B65" s="202"/>
      <c r="C65" s="202"/>
      <c r="D65" s="202"/>
      <c r="E65" s="202"/>
      <c r="F65" s="202"/>
      <c r="G65" s="202"/>
      <c r="H65" s="202"/>
      <c r="I65" s="190" t="s">
        <v>258</v>
      </c>
      <c r="J65" s="203"/>
      <c r="K65" s="203"/>
      <c r="L65" s="203"/>
    </row>
    <row r="66" spans="1:12" ht="79.900000000000006" hidden="1" customHeight="1">
      <c r="A66" s="202" t="s">
        <v>259</v>
      </c>
      <c r="B66" s="202"/>
      <c r="C66" s="202"/>
      <c r="D66" s="202"/>
      <c r="E66" s="202"/>
      <c r="F66" s="202"/>
      <c r="G66" s="202"/>
      <c r="H66" s="202"/>
      <c r="I66" s="190" t="s">
        <v>260</v>
      </c>
      <c r="J66" s="203"/>
      <c r="K66" s="203"/>
      <c r="L66" s="203"/>
    </row>
    <row r="67" spans="1:12" ht="79.900000000000006" customHeight="1">
      <c r="A67" s="263"/>
      <c r="B67" s="208" t="s">
        <v>367</v>
      </c>
      <c r="C67" s="208" t="s">
        <v>347</v>
      </c>
      <c r="D67" s="208" t="s">
        <v>374</v>
      </c>
      <c r="E67" s="208" t="s">
        <v>465</v>
      </c>
      <c r="F67" s="208" t="s">
        <v>343</v>
      </c>
      <c r="G67" s="208" t="s">
        <v>344</v>
      </c>
      <c r="H67" s="208" t="s">
        <v>370</v>
      </c>
      <c r="I67" s="179" t="s">
        <v>471</v>
      </c>
      <c r="J67" s="195">
        <f>J68</f>
        <v>200000</v>
      </c>
      <c r="K67" s="203"/>
      <c r="L67" s="203"/>
    </row>
    <row r="68" spans="1:12" ht="96.75" customHeight="1">
      <c r="A68" s="263"/>
      <c r="B68" s="209" t="s">
        <v>367</v>
      </c>
      <c r="C68" s="209" t="s">
        <v>347</v>
      </c>
      <c r="D68" s="209" t="s">
        <v>374</v>
      </c>
      <c r="E68" s="209" t="s">
        <v>465</v>
      </c>
      <c r="F68" s="209" t="s">
        <v>362</v>
      </c>
      <c r="G68" s="209" t="s">
        <v>488</v>
      </c>
      <c r="H68" s="209" t="s">
        <v>370</v>
      </c>
      <c r="I68" s="181" t="s">
        <v>484</v>
      </c>
      <c r="J68" s="196">
        <v>200000</v>
      </c>
      <c r="K68" s="203"/>
      <c r="L68" s="203"/>
    </row>
    <row r="69" spans="1:12" ht="71.45" customHeight="1">
      <c r="A69" s="300" t="s">
        <v>69</v>
      </c>
      <c r="B69" s="301"/>
      <c r="C69" s="301"/>
      <c r="D69" s="301"/>
      <c r="E69" s="301"/>
      <c r="F69" s="301"/>
      <c r="G69" s="301"/>
      <c r="H69" s="302"/>
      <c r="I69" s="181"/>
      <c r="J69" s="195">
        <f>J8+J34</f>
        <v>10085661.08</v>
      </c>
      <c r="K69" s="195"/>
      <c r="L69" s="195"/>
    </row>
    <row r="70" spans="1:12">
      <c r="J70" s="204"/>
      <c r="L70" s="205"/>
    </row>
  </sheetData>
  <mergeCells count="10">
    <mergeCell ref="A69:H69"/>
    <mergeCell ref="J6:J7"/>
    <mergeCell ref="K6:K7"/>
    <mergeCell ref="L6:L7"/>
    <mergeCell ref="A4:L5"/>
    <mergeCell ref="I36:I37"/>
    <mergeCell ref="J36:J37"/>
    <mergeCell ref="K36:K37"/>
    <mergeCell ref="L36:L37"/>
    <mergeCell ref="I6:I7"/>
  </mergeCells>
  <printOptions horizontalCentered="1"/>
  <pageMargins left="0.43307086614173229" right="0.23622047244094491" top="0.19685039370078741" bottom="0.19685039370078741" header="0" footer="0.15748031496062992"/>
  <pageSetup paperSize="9" scale="67" fitToWidth="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SheetLayoutView="100" workbookViewId="0">
      <selection activeCell="E3" sqref="E3"/>
    </sheetView>
  </sheetViews>
  <sheetFormatPr defaultRowHeight="15.75"/>
  <cols>
    <col min="1" max="1" width="12.33203125" style="12" customWidth="1"/>
    <col min="2" max="2" width="72.83203125" style="13" customWidth="1"/>
    <col min="3" max="3" width="23.5" style="19" customWidth="1"/>
    <col min="4" max="4" width="22.1640625" style="19" hidden="1" customWidth="1"/>
    <col min="5" max="5" width="23.6640625" style="19" customWidth="1"/>
    <col min="6" max="6" width="3.33203125" style="13" hidden="1" customWidth="1"/>
    <col min="7" max="13" width="9.1640625" style="13" hidden="1" customWidth="1"/>
    <col min="14" max="16384" width="9.33203125" style="13"/>
  </cols>
  <sheetData>
    <row r="1" spans="1:15">
      <c r="E1" s="14" t="s">
        <v>39</v>
      </c>
      <c r="I1" s="5" t="s">
        <v>39</v>
      </c>
    </row>
    <row r="2" spans="1:15">
      <c r="E2" s="100" t="str">
        <f>Прил1!F2</f>
        <v>к  решению  МС АСП</v>
      </c>
      <c r="I2" s="5" t="s">
        <v>26</v>
      </c>
    </row>
    <row r="3" spans="1:15">
      <c r="D3" s="3"/>
      <c r="E3" s="355" t="str">
        <f>Прил1!F3</f>
        <v>от 20.12.2021 № 35</v>
      </c>
      <c r="I3" s="5" t="s">
        <v>27</v>
      </c>
    </row>
    <row r="4" spans="1:15">
      <c r="I4" s="5"/>
    </row>
    <row r="5" spans="1:15" ht="40.15" customHeight="1">
      <c r="A5" s="314" t="s">
        <v>434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15"/>
      <c r="O5" s="15"/>
    </row>
    <row r="6" spans="1:15">
      <c r="A6" s="79" t="s">
        <v>40</v>
      </c>
      <c r="B6" s="64" t="s">
        <v>0</v>
      </c>
      <c r="C6" s="137">
        <v>2021</v>
      </c>
      <c r="D6" s="226"/>
      <c r="E6" s="226"/>
      <c r="F6" s="80"/>
      <c r="G6" s="80"/>
      <c r="H6" s="80"/>
      <c r="I6" s="80"/>
      <c r="J6" s="80"/>
      <c r="K6" s="80"/>
      <c r="L6" s="80"/>
      <c r="M6" s="80"/>
    </row>
    <row r="7" spans="1:15">
      <c r="A7" s="79" t="s">
        <v>49</v>
      </c>
      <c r="B7" s="81" t="s">
        <v>41</v>
      </c>
      <c r="C7" s="110">
        <f>C8+C9+C10+C11</f>
        <v>4481876.58</v>
      </c>
      <c r="D7" s="227"/>
      <c r="E7" s="227"/>
      <c r="F7" s="80"/>
      <c r="G7" s="80"/>
      <c r="H7" s="80"/>
      <c r="I7" s="80"/>
      <c r="J7" s="80"/>
      <c r="K7" s="80"/>
      <c r="L7" s="80"/>
      <c r="M7" s="80"/>
    </row>
    <row r="8" spans="1:15" ht="30">
      <c r="A8" s="82" t="s">
        <v>28</v>
      </c>
      <c r="B8" s="83" t="s">
        <v>218</v>
      </c>
      <c r="C8" s="118">
        <f>'прил 4'!F10</f>
        <v>863000</v>
      </c>
      <c r="D8" s="228"/>
      <c r="E8" s="228"/>
      <c r="F8" s="80"/>
      <c r="G8" s="80"/>
      <c r="H8" s="80"/>
      <c r="I8" s="80"/>
      <c r="J8" s="80"/>
      <c r="K8" s="80"/>
      <c r="L8" s="80"/>
      <c r="M8" s="80"/>
    </row>
    <row r="9" spans="1:15" ht="46.15" customHeight="1">
      <c r="A9" s="82" t="s">
        <v>29</v>
      </c>
      <c r="B9" s="83" t="s">
        <v>42</v>
      </c>
      <c r="C9" s="119">
        <f>'прил 4'!F14</f>
        <v>3450756.58</v>
      </c>
      <c r="D9" s="229"/>
      <c r="E9" s="229"/>
      <c r="F9" s="80"/>
      <c r="G9" s="80"/>
      <c r="H9" s="80"/>
      <c r="I9" s="80"/>
      <c r="J9" s="80"/>
      <c r="K9" s="80"/>
      <c r="L9" s="80"/>
      <c r="M9" s="80"/>
    </row>
    <row r="10" spans="1:15">
      <c r="A10" s="82" t="s">
        <v>30</v>
      </c>
      <c r="B10" s="83" t="s">
        <v>5</v>
      </c>
      <c r="C10" s="98">
        <f>'прил 4'!F25</f>
        <v>50000</v>
      </c>
      <c r="D10" s="230"/>
      <c r="E10" s="230"/>
      <c r="F10" s="80"/>
      <c r="G10" s="80"/>
      <c r="H10" s="80"/>
      <c r="I10" s="80"/>
      <c r="J10" s="80"/>
      <c r="K10" s="80"/>
      <c r="L10" s="80"/>
      <c r="M10" s="80"/>
    </row>
    <row r="11" spans="1:15">
      <c r="A11" s="82" t="s">
        <v>31</v>
      </c>
      <c r="B11" s="83" t="s">
        <v>6</v>
      </c>
      <c r="C11" s="98">
        <f>'прил 4'!F29</f>
        <v>118120</v>
      </c>
      <c r="D11" s="230"/>
      <c r="E11" s="230"/>
      <c r="F11" s="80"/>
      <c r="G11" s="80"/>
      <c r="H11" s="80"/>
      <c r="I11" s="80"/>
      <c r="J11" s="80"/>
      <c r="K11" s="80"/>
      <c r="L11" s="80"/>
      <c r="M11" s="80"/>
    </row>
    <row r="12" spans="1:15">
      <c r="A12" s="79" t="s">
        <v>50</v>
      </c>
      <c r="B12" s="84" t="s">
        <v>43</v>
      </c>
      <c r="C12" s="120">
        <f>'прил 4'!F39</f>
        <v>95457</v>
      </c>
      <c r="D12" s="231"/>
      <c r="E12" s="231"/>
      <c r="F12" s="80"/>
      <c r="G12" s="80"/>
      <c r="H12" s="80"/>
      <c r="I12" s="80"/>
      <c r="J12" s="80"/>
      <c r="K12" s="80"/>
      <c r="L12" s="80"/>
      <c r="M12" s="80"/>
    </row>
    <row r="13" spans="1:15">
      <c r="A13" s="82" t="s">
        <v>32</v>
      </c>
      <c r="B13" s="85" t="s">
        <v>8</v>
      </c>
      <c r="C13" s="98">
        <f>'прил 4'!F39</f>
        <v>95457</v>
      </c>
      <c r="D13" s="230"/>
      <c r="E13" s="230"/>
      <c r="F13" s="80"/>
      <c r="G13" s="80"/>
      <c r="H13" s="80"/>
      <c r="I13" s="80"/>
      <c r="J13" s="80"/>
      <c r="K13" s="80"/>
      <c r="L13" s="80"/>
      <c r="M13" s="80"/>
    </row>
    <row r="14" spans="1:15" s="129" customFormat="1" ht="28.5" customHeight="1">
      <c r="A14" s="79" t="s">
        <v>196</v>
      </c>
      <c r="B14" s="84" t="s">
        <v>201</v>
      </c>
      <c r="C14" s="120">
        <f>C15+C16+C17</f>
        <v>184700.68</v>
      </c>
      <c r="D14" s="231"/>
      <c r="E14" s="231"/>
      <c r="F14" s="128"/>
      <c r="G14" s="128"/>
      <c r="H14" s="128"/>
      <c r="I14" s="128"/>
      <c r="J14" s="128"/>
      <c r="K14" s="128"/>
      <c r="L14" s="128"/>
      <c r="M14" s="128"/>
    </row>
    <row r="15" spans="1:15" ht="30">
      <c r="A15" s="82" t="s">
        <v>198</v>
      </c>
      <c r="B15" s="85" t="s">
        <v>197</v>
      </c>
      <c r="C15" s="98">
        <f>'прил 4'!F43</f>
        <v>0</v>
      </c>
      <c r="D15" s="230"/>
      <c r="E15" s="230"/>
      <c r="F15" s="80"/>
      <c r="G15" s="80"/>
      <c r="H15" s="80"/>
      <c r="I15" s="80"/>
      <c r="J15" s="80"/>
      <c r="K15" s="80"/>
      <c r="L15" s="80"/>
      <c r="M15" s="80"/>
    </row>
    <row r="16" spans="1:15">
      <c r="A16" s="82" t="s">
        <v>199</v>
      </c>
      <c r="B16" s="85" t="s">
        <v>200</v>
      </c>
      <c r="C16" s="98">
        <f>'прил 4'!F49</f>
        <v>183200.68</v>
      </c>
      <c r="D16" s="230"/>
      <c r="E16" s="230"/>
      <c r="F16" s="80"/>
      <c r="G16" s="80"/>
      <c r="H16" s="80"/>
      <c r="I16" s="80"/>
      <c r="J16" s="80"/>
      <c r="K16" s="80"/>
      <c r="L16" s="80"/>
      <c r="M16" s="80"/>
    </row>
    <row r="17" spans="1:13" ht="30">
      <c r="A17" s="82" t="s">
        <v>205</v>
      </c>
      <c r="B17" s="85" t="s">
        <v>206</v>
      </c>
      <c r="C17" s="98">
        <f>'прил 4'!F55</f>
        <v>1500</v>
      </c>
      <c r="D17" s="230"/>
      <c r="E17" s="230"/>
      <c r="F17" s="80"/>
      <c r="G17" s="80"/>
      <c r="H17" s="80"/>
      <c r="I17" s="80"/>
      <c r="J17" s="80"/>
      <c r="K17" s="80"/>
      <c r="L17" s="80"/>
      <c r="M17" s="80"/>
    </row>
    <row r="18" spans="1:13">
      <c r="A18" s="79" t="s">
        <v>51</v>
      </c>
      <c r="B18" s="81" t="s">
        <v>44</v>
      </c>
      <c r="C18" s="120">
        <f>C20+C21+C19</f>
        <v>3409847</v>
      </c>
      <c r="D18" s="231"/>
      <c r="E18" s="231"/>
      <c r="F18" s="80"/>
      <c r="G18" s="80"/>
      <c r="H18" s="80"/>
      <c r="I18" s="80"/>
      <c r="J18" s="80"/>
      <c r="K18" s="80"/>
      <c r="L18" s="80"/>
      <c r="M18" s="80"/>
    </row>
    <row r="19" spans="1:13" hidden="1">
      <c r="A19" s="82" t="s">
        <v>214</v>
      </c>
      <c r="B19" s="83" t="s">
        <v>217</v>
      </c>
      <c r="C19" s="98">
        <f>'прил 4'!F59</f>
        <v>0</v>
      </c>
      <c r="D19" s="230"/>
      <c r="E19" s="230"/>
      <c r="F19" s="80"/>
      <c r="G19" s="80"/>
      <c r="H19" s="80"/>
      <c r="I19" s="80"/>
      <c r="J19" s="80"/>
      <c r="K19" s="80"/>
      <c r="L19" s="80"/>
      <c r="M19" s="80"/>
    </row>
    <row r="20" spans="1:13">
      <c r="A20" s="82" t="s">
        <v>33</v>
      </c>
      <c r="B20" s="83" t="s">
        <v>10</v>
      </c>
      <c r="C20" s="98">
        <f>'прил 4'!F63</f>
        <v>3349947</v>
      </c>
      <c r="D20" s="230"/>
      <c r="E20" s="230"/>
      <c r="F20" s="80"/>
      <c r="G20" s="80"/>
      <c r="H20" s="80"/>
      <c r="I20" s="80"/>
      <c r="J20" s="80"/>
      <c r="K20" s="80"/>
      <c r="L20" s="80"/>
      <c r="M20" s="80"/>
    </row>
    <row r="21" spans="1:13">
      <c r="A21" s="82" t="s">
        <v>34</v>
      </c>
      <c r="B21" s="83" t="s">
        <v>11</v>
      </c>
      <c r="C21" s="98">
        <f>'прил 4'!F80</f>
        <v>59900</v>
      </c>
      <c r="D21" s="230"/>
      <c r="E21" s="230"/>
      <c r="F21" s="80"/>
      <c r="G21" s="80"/>
      <c r="H21" s="80"/>
      <c r="I21" s="80"/>
      <c r="J21" s="80"/>
      <c r="K21" s="80"/>
      <c r="L21" s="80"/>
      <c r="M21" s="80"/>
    </row>
    <row r="22" spans="1:13">
      <c r="A22" s="79" t="s">
        <v>52</v>
      </c>
      <c r="B22" s="84" t="s">
        <v>45</v>
      </c>
      <c r="C22" s="120">
        <f>C23+C24+C25</f>
        <v>2347367.9399999995</v>
      </c>
      <c r="D22" s="232"/>
      <c r="E22" s="232"/>
      <c r="F22" s="80"/>
      <c r="G22" s="80"/>
      <c r="H22" s="80"/>
      <c r="I22" s="80"/>
      <c r="J22" s="80"/>
      <c r="K22" s="80"/>
      <c r="L22" s="80"/>
      <c r="M22" s="80"/>
    </row>
    <row r="23" spans="1:13">
      <c r="A23" s="82" t="s">
        <v>35</v>
      </c>
      <c r="B23" s="85" t="s">
        <v>12</v>
      </c>
      <c r="C23" s="98">
        <f>'прил 4'!F89</f>
        <v>961912.48999999987</v>
      </c>
      <c r="D23" s="230"/>
      <c r="E23" s="230"/>
      <c r="F23" s="80"/>
      <c r="G23" s="80"/>
      <c r="H23" s="80"/>
      <c r="I23" s="80"/>
      <c r="J23" s="80"/>
      <c r="K23" s="80"/>
      <c r="L23" s="80"/>
      <c r="M23" s="80"/>
    </row>
    <row r="24" spans="1:13">
      <c r="A24" s="82" t="s">
        <v>36</v>
      </c>
      <c r="B24" s="85" t="s">
        <v>15</v>
      </c>
      <c r="C24" s="98">
        <f>'прил 4'!F107</f>
        <v>200000</v>
      </c>
      <c r="D24" s="230"/>
      <c r="E24" s="230"/>
      <c r="F24" s="80"/>
      <c r="G24" s="80"/>
      <c r="H24" s="80"/>
      <c r="I24" s="80"/>
      <c r="J24" s="80"/>
      <c r="K24" s="80"/>
      <c r="L24" s="80"/>
      <c r="M24" s="80"/>
    </row>
    <row r="25" spans="1:13">
      <c r="A25" s="82" t="s">
        <v>37</v>
      </c>
      <c r="B25" s="83" t="s">
        <v>16</v>
      </c>
      <c r="C25" s="98">
        <f>'прил 4'!F117</f>
        <v>1185455.45</v>
      </c>
      <c r="D25" s="230"/>
      <c r="E25" s="230"/>
      <c r="F25" s="80"/>
      <c r="G25" s="80"/>
      <c r="H25" s="80"/>
      <c r="I25" s="80"/>
      <c r="J25" s="80"/>
      <c r="K25" s="80"/>
      <c r="L25" s="80"/>
      <c r="M25" s="80"/>
    </row>
    <row r="26" spans="1:13">
      <c r="A26" s="79" t="s">
        <v>53</v>
      </c>
      <c r="B26" s="81" t="s">
        <v>219</v>
      </c>
      <c r="C26" s="87">
        <f>C27</f>
        <v>60000</v>
      </c>
      <c r="D26" s="233"/>
      <c r="E26" s="233"/>
      <c r="F26" s="80"/>
      <c r="G26" s="80"/>
      <c r="H26" s="80"/>
      <c r="I26" s="80"/>
      <c r="J26" s="80"/>
      <c r="K26" s="80"/>
      <c r="L26" s="80"/>
      <c r="M26" s="80"/>
    </row>
    <row r="27" spans="1:13">
      <c r="A27" s="82" t="s">
        <v>38</v>
      </c>
      <c r="B27" s="83" t="s">
        <v>22</v>
      </c>
      <c r="C27" s="119">
        <f>'прил 4'!F139</f>
        <v>60000</v>
      </c>
      <c r="D27" s="229"/>
      <c r="E27" s="229"/>
      <c r="F27" s="80"/>
      <c r="G27" s="80"/>
      <c r="H27" s="80"/>
      <c r="I27" s="80"/>
      <c r="J27" s="80"/>
      <c r="K27" s="80"/>
      <c r="L27" s="80"/>
      <c r="M27" s="80"/>
    </row>
    <row r="28" spans="1:13" ht="15" customHeight="1">
      <c r="A28" s="79" t="s">
        <v>158</v>
      </c>
      <c r="B28" s="86" t="s">
        <v>159</v>
      </c>
      <c r="C28" s="87">
        <f>C29</f>
        <v>127992.6</v>
      </c>
      <c r="D28" s="233"/>
      <c r="E28" s="233"/>
      <c r="F28" s="80"/>
      <c r="G28" s="80"/>
      <c r="H28" s="80"/>
      <c r="I28" s="80"/>
      <c r="J28" s="80"/>
      <c r="K28" s="80"/>
      <c r="L28" s="80"/>
      <c r="M28" s="80"/>
    </row>
    <row r="29" spans="1:13" ht="15.6" customHeight="1">
      <c r="A29" s="82" t="s">
        <v>417</v>
      </c>
      <c r="B29" s="83" t="s">
        <v>418</v>
      </c>
      <c r="C29" s="98">
        <f>'прил 4'!F150</f>
        <v>127992.6</v>
      </c>
      <c r="D29" s="230"/>
      <c r="E29" s="230"/>
      <c r="F29" s="80"/>
      <c r="G29" s="80"/>
      <c r="H29" s="80"/>
      <c r="I29" s="80"/>
      <c r="J29" s="80"/>
      <c r="K29" s="80"/>
      <c r="L29" s="80"/>
      <c r="M29" s="80"/>
    </row>
    <row r="30" spans="1:13">
      <c r="A30" s="79">
        <v>1100</v>
      </c>
      <c r="B30" s="81" t="s">
        <v>24</v>
      </c>
      <c r="C30" s="87">
        <f>C31</f>
        <v>9172.2800000000007</v>
      </c>
      <c r="D30" s="233"/>
      <c r="E30" s="233"/>
      <c r="F30" s="80"/>
      <c r="G30" s="80"/>
      <c r="H30" s="80"/>
      <c r="I30" s="80"/>
      <c r="J30" s="80"/>
      <c r="K30" s="80"/>
      <c r="L30" s="80"/>
      <c r="M30" s="80"/>
    </row>
    <row r="31" spans="1:13">
      <c r="A31" s="82">
        <v>1102</v>
      </c>
      <c r="B31" s="83" t="s">
        <v>220</v>
      </c>
      <c r="C31" s="119">
        <f>'прил 4'!F154</f>
        <v>9172.2800000000007</v>
      </c>
      <c r="D31" s="229"/>
      <c r="E31" s="229"/>
      <c r="F31" s="80"/>
      <c r="G31" s="80"/>
      <c r="H31" s="80"/>
      <c r="I31" s="80"/>
      <c r="J31" s="80"/>
      <c r="K31" s="80"/>
      <c r="L31" s="80"/>
      <c r="M31" s="80"/>
    </row>
    <row r="32" spans="1:13" ht="13.9" customHeight="1">
      <c r="A32" s="313" t="s">
        <v>46</v>
      </c>
      <c r="B32" s="313"/>
      <c r="C32" s="87">
        <f>C33</f>
        <v>10716414.079999998</v>
      </c>
      <c r="D32" s="233"/>
      <c r="E32" s="233"/>
      <c r="F32" s="80"/>
      <c r="G32" s="80"/>
      <c r="H32" s="80"/>
      <c r="I32" s="80"/>
      <c r="J32" s="80"/>
      <c r="K32" s="80"/>
      <c r="L32" s="80"/>
      <c r="M32" s="80"/>
    </row>
    <row r="33" spans="1:13" ht="12.6" customHeight="1">
      <c r="A33" s="313" t="s">
        <v>47</v>
      </c>
      <c r="B33" s="313"/>
      <c r="C33" s="87">
        <f>C7+C12+C14+C18+C22+C26+C28+C30</f>
        <v>10716414.079999998</v>
      </c>
      <c r="D33" s="233"/>
      <c r="E33" s="233"/>
      <c r="F33" s="80"/>
      <c r="G33" s="80"/>
      <c r="H33" s="80"/>
      <c r="I33" s="80"/>
      <c r="J33" s="80"/>
      <c r="K33" s="80"/>
      <c r="L33" s="80"/>
      <c r="M33" s="80"/>
    </row>
    <row r="34" spans="1:13" ht="13.9" customHeight="1">
      <c r="A34" s="313" t="s">
        <v>48</v>
      </c>
      <c r="B34" s="313"/>
      <c r="C34" s="87">
        <f>прил2!J69-'прил 3'!C33</f>
        <v>-630752.99999999814</v>
      </c>
      <c r="D34" s="233"/>
      <c r="E34" s="232"/>
      <c r="F34" s="80"/>
      <c r="G34" s="80"/>
      <c r="H34" s="80"/>
      <c r="I34" s="80"/>
      <c r="J34" s="80"/>
      <c r="K34" s="80"/>
      <c r="L34" s="80"/>
      <c r="M34" s="80"/>
    </row>
    <row r="35" spans="1:13">
      <c r="A35" s="2"/>
    </row>
    <row r="36" spans="1:13">
      <c r="A36" s="2"/>
    </row>
  </sheetData>
  <mergeCells count="4">
    <mergeCell ref="A32:B32"/>
    <mergeCell ref="A33:B33"/>
    <mergeCell ref="A34:B34"/>
    <mergeCell ref="A5:M5"/>
  </mergeCells>
  <printOptions horizontalCentered="1"/>
  <pageMargins left="0.70866141732283472" right="0.47" top="0.74803149606299213" bottom="0.7480314960629921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"/>
  <sheetViews>
    <sheetView view="pageBreakPreview" topLeftCell="A16" zoomScaleSheetLayoutView="100" workbookViewId="0">
      <selection activeCell="F153" sqref="F153"/>
    </sheetView>
  </sheetViews>
  <sheetFormatPr defaultRowHeight="15.75"/>
  <cols>
    <col min="1" max="1" width="64.6640625" style="4" customWidth="1"/>
    <col min="2" max="2" width="13.33203125" style="4" customWidth="1"/>
    <col min="3" max="3" width="17.5" style="20" customWidth="1"/>
    <col min="4" max="4" width="21.5" style="4" customWidth="1"/>
    <col min="5" max="5" width="15.83203125" style="4" bestFit="1" customWidth="1"/>
    <col min="6" max="6" width="19.1640625" style="28" customWidth="1"/>
    <col min="7" max="7" width="11.1640625" style="28" customWidth="1"/>
    <col min="8" max="8" width="7" style="28" customWidth="1"/>
    <col min="9" max="9" width="18" style="4" bestFit="1" customWidth="1"/>
    <col min="10" max="16384" width="9.33203125" style="4"/>
  </cols>
  <sheetData>
    <row r="1" spans="1:8">
      <c r="A1" s="5"/>
      <c r="F1" s="315" t="s">
        <v>308</v>
      </c>
      <c r="G1" s="315"/>
      <c r="H1" s="14"/>
    </row>
    <row r="2" spans="1:8">
      <c r="A2" s="5"/>
      <c r="F2" s="315" t="s">
        <v>496</v>
      </c>
      <c r="G2" s="315"/>
      <c r="H2" s="152"/>
    </row>
    <row r="3" spans="1:8">
      <c r="A3" s="5"/>
      <c r="F3" s="315" t="str">
        <f>Прил1!F3</f>
        <v>от 20.12.2021 № 35</v>
      </c>
      <c r="G3" s="324"/>
      <c r="H3" s="258"/>
    </row>
    <row r="4" spans="1:8">
      <c r="A4" s="1"/>
    </row>
    <row r="5" spans="1:8" ht="66.599999999999994" customHeight="1">
      <c r="A5" s="316" t="s">
        <v>457</v>
      </c>
      <c r="B5" s="316"/>
      <c r="C5" s="316"/>
      <c r="D5" s="316"/>
      <c r="E5" s="316"/>
      <c r="F5" s="316"/>
      <c r="G5" s="316"/>
      <c r="H5" s="316"/>
    </row>
    <row r="6" spans="1:8">
      <c r="A6" s="21"/>
      <c r="B6" s="22"/>
      <c r="C6" s="23"/>
      <c r="D6" s="22"/>
      <c r="E6" s="22"/>
      <c r="F6" s="29"/>
      <c r="G6" s="234"/>
      <c r="H6" s="234"/>
    </row>
    <row r="7" spans="1:8" ht="30.6" customHeight="1">
      <c r="A7" s="320" t="s">
        <v>0</v>
      </c>
      <c r="B7" s="320" t="s">
        <v>1</v>
      </c>
      <c r="C7" s="322" t="s">
        <v>73</v>
      </c>
      <c r="D7" s="320" t="s">
        <v>74</v>
      </c>
      <c r="E7" s="320" t="s">
        <v>2</v>
      </c>
      <c r="F7" s="318">
        <v>2021</v>
      </c>
      <c r="G7" s="317"/>
      <c r="H7" s="317"/>
    </row>
    <row r="8" spans="1:8" ht="67.150000000000006" customHeight="1">
      <c r="A8" s="321"/>
      <c r="B8" s="321"/>
      <c r="C8" s="323"/>
      <c r="D8" s="321"/>
      <c r="E8" s="321"/>
      <c r="F8" s="319"/>
      <c r="G8" s="317"/>
      <c r="H8" s="317"/>
    </row>
    <row r="9" spans="1:8" ht="31.5">
      <c r="A9" s="99" t="s">
        <v>413</v>
      </c>
      <c r="B9" s="271">
        <v>983</v>
      </c>
      <c r="C9" s="261"/>
      <c r="D9" s="271"/>
      <c r="E9" s="271"/>
      <c r="F9" s="89">
        <f>F10+F14+F25+F39+F43+F49+F55+F63+F80+F89+F107+F117+F139+F150+F154+F29</f>
        <v>10716414.079999998</v>
      </c>
      <c r="G9" s="235"/>
      <c r="H9" s="235"/>
    </row>
    <row r="10" spans="1:8" ht="61.9" customHeight="1">
      <c r="A10" s="99" t="str">
        <f>'прил 3'!B8</f>
        <v>Функционирование высшего должностного лица субъекта Российской Федерации и муниципального образования</v>
      </c>
      <c r="B10" s="271"/>
      <c r="C10" s="261" t="s">
        <v>28</v>
      </c>
      <c r="D10" s="271"/>
      <c r="E10" s="271"/>
      <c r="F10" s="89">
        <f>F11</f>
        <v>863000</v>
      </c>
      <c r="G10" s="235"/>
      <c r="H10" s="235"/>
    </row>
    <row r="11" spans="1:8" ht="26.45" customHeight="1">
      <c r="A11" s="6" t="s">
        <v>3</v>
      </c>
      <c r="B11" s="102"/>
      <c r="C11" s="16"/>
      <c r="D11" s="102" t="s">
        <v>75</v>
      </c>
      <c r="E11" s="102"/>
      <c r="F11" s="88">
        <f>F12</f>
        <v>863000</v>
      </c>
      <c r="G11" s="109"/>
      <c r="H11" s="109"/>
    </row>
    <row r="12" spans="1:8" ht="39.6" customHeight="1">
      <c r="A12" s="6" t="s">
        <v>431</v>
      </c>
      <c r="B12" s="102"/>
      <c r="C12" s="16"/>
      <c r="D12" s="102" t="s">
        <v>76</v>
      </c>
      <c r="E12" s="102"/>
      <c r="F12" s="88">
        <f>F13</f>
        <v>863000</v>
      </c>
      <c r="G12" s="109"/>
      <c r="H12" s="109"/>
    </row>
    <row r="13" spans="1:8" ht="103.9" customHeight="1">
      <c r="A13" s="6" t="s">
        <v>222</v>
      </c>
      <c r="B13" s="102"/>
      <c r="C13" s="16"/>
      <c r="D13" s="102"/>
      <c r="E13" s="102">
        <v>100</v>
      </c>
      <c r="F13" s="88">
        <v>863000</v>
      </c>
      <c r="G13" s="109"/>
      <c r="H13" s="109"/>
    </row>
    <row r="14" spans="1:8" ht="88.9" customHeight="1">
      <c r="A14" s="99" t="str">
        <f>'прил 3'!B9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4" s="271"/>
      <c r="C14" s="261" t="s">
        <v>29</v>
      </c>
      <c r="D14" s="271"/>
      <c r="E14" s="102"/>
      <c r="F14" s="103">
        <f>F15</f>
        <v>3450756.58</v>
      </c>
      <c r="G14" s="235"/>
      <c r="H14" s="235"/>
    </row>
    <row r="15" spans="1:8">
      <c r="A15" s="6" t="s">
        <v>3</v>
      </c>
      <c r="B15" s="102"/>
      <c r="C15" s="16"/>
      <c r="D15" s="102" t="s">
        <v>75</v>
      </c>
      <c r="E15" s="102"/>
      <c r="F15" s="88">
        <f>F16+F24</f>
        <v>3450756.58</v>
      </c>
      <c r="G15" s="109"/>
      <c r="H15" s="109"/>
    </row>
    <row r="16" spans="1:8" ht="20.45" customHeight="1">
      <c r="A16" s="6" t="s">
        <v>77</v>
      </c>
      <c r="B16" s="102"/>
      <c r="C16" s="16"/>
      <c r="D16" s="102" t="s">
        <v>78</v>
      </c>
      <c r="E16" s="102"/>
      <c r="F16" s="88">
        <f>F17+F18+F20</f>
        <v>3424401.58</v>
      </c>
      <c r="G16" s="109"/>
      <c r="H16" s="109"/>
    </row>
    <row r="17" spans="1:8" ht="84" customHeight="1">
      <c r="A17" s="6" t="s">
        <v>222</v>
      </c>
      <c r="B17" s="102"/>
      <c r="C17" s="16"/>
      <c r="D17" s="102"/>
      <c r="E17" s="102">
        <v>100</v>
      </c>
      <c r="F17" s="88">
        <v>2628000</v>
      </c>
      <c r="G17" s="109"/>
      <c r="H17" s="109"/>
    </row>
    <row r="18" spans="1:8" ht="31.5">
      <c r="A18" s="6" t="s">
        <v>221</v>
      </c>
      <c r="B18" s="102"/>
      <c r="C18" s="16"/>
      <c r="D18" s="102"/>
      <c r="E18" s="102">
        <v>200</v>
      </c>
      <c r="F18" s="138">
        <v>790500</v>
      </c>
      <c r="G18" s="236"/>
      <c r="H18" s="236"/>
    </row>
    <row r="19" spans="1:8" s="113" customFormat="1" ht="31.5" hidden="1">
      <c r="A19" s="6" t="s">
        <v>164</v>
      </c>
      <c r="B19" s="102"/>
      <c r="C19" s="16"/>
      <c r="D19" s="102"/>
      <c r="E19" s="102">
        <v>300</v>
      </c>
      <c r="F19" s="138"/>
      <c r="G19" s="109"/>
      <c r="H19" s="109"/>
    </row>
    <row r="20" spans="1:8" ht="25.15" customHeight="1">
      <c r="A20" s="6" t="s">
        <v>4</v>
      </c>
      <c r="B20" s="102"/>
      <c r="C20" s="16"/>
      <c r="D20" s="102"/>
      <c r="E20" s="102">
        <v>800</v>
      </c>
      <c r="F20" s="138">
        <v>5901.58</v>
      </c>
      <c r="G20" s="236"/>
      <c r="H20" s="236"/>
    </row>
    <row r="21" spans="1:8" ht="63" hidden="1">
      <c r="A21" s="15" t="s">
        <v>178</v>
      </c>
      <c r="B21" s="102"/>
      <c r="C21" s="16"/>
      <c r="D21" s="102" t="s">
        <v>176</v>
      </c>
      <c r="E21" s="102"/>
      <c r="F21" s="138"/>
      <c r="G21" s="109"/>
      <c r="H21" s="109"/>
    </row>
    <row r="22" spans="1:8" ht="25.9" hidden="1" customHeight="1">
      <c r="A22" s="54" t="s">
        <v>177</v>
      </c>
      <c r="B22" s="102"/>
      <c r="C22" s="16"/>
      <c r="D22" s="102"/>
      <c r="E22" s="102">
        <v>500</v>
      </c>
      <c r="F22" s="88">
        <f>F21</f>
        <v>0</v>
      </c>
      <c r="G22" s="109"/>
      <c r="H22" s="109"/>
    </row>
    <row r="23" spans="1:8" s="113" customFormat="1" ht="81" customHeight="1">
      <c r="A23" s="6" t="s">
        <v>472</v>
      </c>
      <c r="B23" s="102"/>
      <c r="C23" s="16"/>
      <c r="D23" s="102" t="s">
        <v>176</v>
      </c>
      <c r="E23" s="102"/>
      <c r="F23" s="88">
        <v>26355</v>
      </c>
      <c r="G23" s="109"/>
      <c r="H23" s="109"/>
    </row>
    <row r="24" spans="1:8" s="113" customFormat="1" ht="25.9" customHeight="1">
      <c r="A24" s="6" t="s">
        <v>177</v>
      </c>
      <c r="B24" s="102"/>
      <c r="C24" s="16"/>
      <c r="D24" s="102"/>
      <c r="E24" s="102">
        <v>500</v>
      </c>
      <c r="F24" s="88">
        <f>F23</f>
        <v>26355</v>
      </c>
      <c r="G24" s="109"/>
      <c r="H24" s="109"/>
    </row>
    <row r="25" spans="1:8">
      <c r="A25" s="99" t="str">
        <f>'прил 3'!B10</f>
        <v>Резервные фонды</v>
      </c>
      <c r="B25" s="102"/>
      <c r="C25" s="261" t="s">
        <v>30</v>
      </c>
      <c r="D25" s="102"/>
      <c r="E25" s="102"/>
      <c r="F25" s="89">
        <f>F26</f>
        <v>50000</v>
      </c>
      <c r="G25" s="235"/>
      <c r="H25" s="235"/>
    </row>
    <row r="26" spans="1:8" ht="24.75" customHeight="1">
      <c r="A26" s="6" t="s">
        <v>3</v>
      </c>
      <c r="B26" s="102"/>
      <c r="C26" s="261"/>
      <c r="D26" s="102" t="s">
        <v>75</v>
      </c>
      <c r="E26" s="102"/>
      <c r="F26" s="88">
        <f>F27</f>
        <v>50000</v>
      </c>
      <c r="G26" s="109"/>
      <c r="H26" s="109"/>
    </row>
    <row r="27" spans="1:8" ht="31.5">
      <c r="A27" s="6" t="s">
        <v>420</v>
      </c>
      <c r="B27" s="102"/>
      <c r="C27" s="261"/>
      <c r="D27" s="102" t="s">
        <v>83</v>
      </c>
      <c r="E27" s="102"/>
      <c r="F27" s="88">
        <v>50000</v>
      </c>
      <c r="G27" s="109"/>
      <c r="H27" s="109"/>
    </row>
    <row r="28" spans="1:8">
      <c r="A28" s="6" t="s">
        <v>4</v>
      </c>
      <c r="B28" s="102"/>
      <c r="C28" s="261"/>
      <c r="D28" s="102"/>
      <c r="E28" s="102">
        <v>800</v>
      </c>
      <c r="F28" s="88">
        <f>F27</f>
        <v>50000</v>
      </c>
      <c r="G28" s="109"/>
      <c r="H28" s="109"/>
    </row>
    <row r="29" spans="1:8" ht="24" customHeight="1">
      <c r="A29" s="99" t="str">
        <f>'прил 3'!B11</f>
        <v>Другие общегосударственные вопросы</v>
      </c>
      <c r="B29" s="102"/>
      <c r="C29" s="261" t="s">
        <v>31</v>
      </c>
      <c r="D29" s="102"/>
      <c r="E29" s="102"/>
      <c r="F29" s="89">
        <f>F30</f>
        <v>118120</v>
      </c>
      <c r="G29" s="235"/>
      <c r="H29" s="235"/>
    </row>
    <row r="30" spans="1:8">
      <c r="A30" s="6" t="s">
        <v>3</v>
      </c>
      <c r="B30" s="102"/>
      <c r="C30" s="261"/>
      <c r="D30" s="102" t="s">
        <v>75</v>
      </c>
      <c r="E30" s="102"/>
      <c r="F30" s="88">
        <f>F34+F38</f>
        <v>118120</v>
      </c>
      <c r="G30" s="109"/>
      <c r="H30" s="109"/>
    </row>
    <row r="31" spans="1:8" ht="31.5">
      <c r="A31" s="58" t="s">
        <v>156</v>
      </c>
      <c r="B31" s="102"/>
      <c r="C31" s="261"/>
      <c r="D31" s="102" t="s">
        <v>84</v>
      </c>
      <c r="E31" s="102"/>
      <c r="F31" s="88">
        <v>43745</v>
      </c>
      <c r="G31" s="109"/>
      <c r="H31" s="109"/>
    </row>
    <row r="32" spans="1:8" ht="54" customHeight="1">
      <c r="A32" s="6" t="s">
        <v>7</v>
      </c>
      <c r="B32" s="102"/>
      <c r="C32" s="261"/>
      <c r="D32" s="102" t="s">
        <v>435</v>
      </c>
      <c r="E32" s="102"/>
      <c r="F32" s="138">
        <v>29800</v>
      </c>
      <c r="G32" s="109"/>
      <c r="H32" s="109"/>
    </row>
    <row r="33" spans="1:8" s="113" customFormat="1" ht="53.25" customHeight="1">
      <c r="A33" s="6" t="s">
        <v>419</v>
      </c>
      <c r="B33" s="102"/>
      <c r="C33" s="261"/>
      <c r="D33" s="102" t="s">
        <v>390</v>
      </c>
      <c r="E33" s="102"/>
      <c r="F33" s="138">
        <v>0</v>
      </c>
      <c r="G33" s="109"/>
      <c r="H33" s="109"/>
    </row>
    <row r="34" spans="1:8" ht="35.25" customHeight="1">
      <c r="A34" s="6" t="s">
        <v>221</v>
      </c>
      <c r="B34" s="102"/>
      <c r="C34" s="261"/>
      <c r="D34" s="102"/>
      <c r="E34" s="102">
        <v>200</v>
      </c>
      <c r="F34" s="88">
        <f>F31+F32+F33</f>
        <v>73545</v>
      </c>
      <c r="G34" s="109"/>
      <c r="H34" s="109"/>
    </row>
    <row r="35" spans="1:8" ht="33" customHeight="1">
      <c r="A35" s="6" t="s">
        <v>501</v>
      </c>
      <c r="B35" s="102"/>
      <c r="C35" s="261"/>
      <c r="D35" s="102" t="s">
        <v>500</v>
      </c>
      <c r="E35" s="102"/>
      <c r="F35" s="88">
        <v>30125</v>
      </c>
      <c r="G35" s="109"/>
      <c r="H35" s="109"/>
    </row>
    <row r="36" spans="1:8" ht="21" customHeight="1">
      <c r="A36" s="6" t="s">
        <v>436</v>
      </c>
      <c r="B36" s="102"/>
      <c r="C36" s="261"/>
      <c r="D36" s="102" t="s">
        <v>86</v>
      </c>
      <c r="E36" s="102"/>
      <c r="F36" s="88">
        <v>14450</v>
      </c>
      <c r="G36" s="109"/>
      <c r="H36" s="109"/>
    </row>
    <row r="37" spans="1:8" s="113" customFormat="1" ht="21" hidden="1" customHeight="1">
      <c r="A37" s="6" t="s">
        <v>186</v>
      </c>
      <c r="B37" s="102"/>
      <c r="C37" s="261"/>
      <c r="D37" s="102" t="s">
        <v>185</v>
      </c>
      <c r="E37" s="102"/>
      <c r="F37" s="88"/>
      <c r="G37" s="109"/>
      <c r="H37" s="109"/>
    </row>
    <row r="38" spans="1:8" ht="16.149999999999999" customHeight="1">
      <c r="A38" s="6" t="s">
        <v>4</v>
      </c>
      <c r="B38" s="102"/>
      <c r="C38" s="261"/>
      <c r="D38" s="102"/>
      <c r="E38" s="102">
        <v>800</v>
      </c>
      <c r="F38" s="88">
        <f>F35+F36</f>
        <v>44575</v>
      </c>
      <c r="G38" s="109"/>
      <c r="H38" s="109"/>
    </row>
    <row r="39" spans="1:8" ht="17.25" customHeight="1">
      <c r="A39" s="99" t="str">
        <f>'прил 3'!B13</f>
        <v>Мобилизационная и вневойсковая подготовка</v>
      </c>
      <c r="B39" s="102"/>
      <c r="C39" s="261" t="s">
        <v>32</v>
      </c>
      <c r="D39" s="102"/>
      <c r="E39" s="102"/>
      <c r="F39" s="89">
        <f>F40</f>
        <v>95457</v>
      </c>
      <c r="G39" s="235"/>
      <c r="H39" s="235"/>
    </row>
    <row r="40" spans="1:8" ht="21" customHeight="1">
      <c r="A40" s="6" t="s">
        <v>3</v>
      </c>
      <c r="B40" s="102"/>
      <c r="C40" s="261"/>
      <c r="D40" s="102" t="s">
        <v>75</v>
      </c>
      <c r="E40" s="102"/>
      <c r="F40" s="88">
        <f>F41</f>
        <v>95457</v>
      </c>
      <c r="G40" s="109"/>
      <c r="H40" s="109"/>
    </row>
    <row r="41" spans="1:8" ht="49.15" customHeight="1">
      <c r="A41" s="6" t="s">
        <v>9</v>
      </c>
      <c r="B41" s="102"/>
      <c r="C41" s="16"/>
      <c r="D41" s="102" t="s">
        <v>81</v>
      </c>
      <c r="E41" s="102"/>
      <c r="F41" s="88">
        <f>прил2!J55</f>
        <v>95457</v>
      </c>
      <c r="G41" s="109"/>
      <c r="H41" s="109"/>
    </row>
    <row r="42" spans="1:8" ht="84.75" customHeight="1">
      <c r="A42" s="6" t="s">
        <v>222</v>
      </c>
      <c r="B42" s="24"/>
      <c r="C42" s="25"/>
      <c r="D42" s="24"/>
      <c r="E42" s="24">
        <v>100</v>
      </c>
      <c r="F42" s="88">
        <v>95457</v>
      </c>
      <c r="G42" s="109"/>
      <c r="H42" s="109"/>
    </row>
    <row r="43" spans="1:8" s="113" customFormat="1" ht="51" customHeight="1">
      <c r="A43" s="99" t="str">
        <f>'прил 3'!B15</f>
        <v>Защита населения и территории от чрезвычайных ситуаций природного и техногенного характера, гражданская оборона</v>
      </c>
      <c r="B43" s="131"/>
      <c r="C43" s="132" t="s">
        <v>198</v>
      </c>
      <c r="D43" s="131"/>
      <c r="E43" s="131"/>
      <c r="F43" s="89">
        <f>F44+F46</f>
        <v>0</v>
      </c>
      <c r="G43" s="235"/>
      <c r="H43" s="235"/>
    </row>
    <row r="44" spans="1:8" s="113" customFormat="1" ht="24.75" customHeight="1">
      <c r="A44" s="6" t="s">
        <v>3</v>
      </c>
      <c r="B44" s="102"/>
      <c r="C44" s="16"/>
      <c r="D44" s="102" t="s">
        <v>75</v>
      </c>
      <c r="E44" s="102"/>
      <c r="F44" s="88">
        <f>F45</f>
        <v>0</v>
      </c>
      <c r="G44" s="109"/>
      <c r="H44" s="109"/>
    </row>
    <row r="45" spans="1:8" s="113" customFormat="1" ht="29.45" customHeight="1">
      <c r="A45" s="6" t="s">
        <v>21</v>
      </c>
      <c r="B45" s="102"/>
      <c r="C45" s="16"/>
      <c r="D45" s="102" t="s">
        <v>461</v>
      </c>
      <c r="E45" s="102"/>
      <c r="F45" s="88">
        <v>0</v>
      </c>
      <c r="G45" s="109"/>
      <c r="H45" s="109"/>
    </row>
    <row r="46" spans="1:8" s="113" customFormat="1" ht="24" hidden="1" customHeight="1">
      <c r="A46" s="6" t="s">
        <v>3</v>
      </c>
      <c r="B46" s="102"/>
      <c r="C46" s="261"/>
      <c r="D46" s="6" t="s">
        <v>80</v>
      </c>
      <c r="E46" s="102"/>
      <c r="F46" s="88">
        <f>F47</f>
        <v>0</v>
      </c>
      <c r="G46" s="109"/>
      <c r="H46" s="109"/>
    </row>
    <row r="47" spans="1:8" s="113" customFormat="1" ht="48.6" hidden="1" customHeight="1">
      <c r="A47" s="6" t="s">
        <v>420</v>
      </c>
      <c r="B47" s="102"/>
      <c r="C47" s="261"/>
      <c r="D47" s="6" t="s">
        <v>79</v>
      </c>
      <c r="E47" s="102"/>
      <c r="F47" s="88"/>
      <c r="G47" s="109"/>
      <c r="H47" s="109"/>
    </row>
    <row r="48" spans="1:8" s="113" customFormat="1" ht="34.5" customHeight="1">
      <c r="A48" s="6" t="s">
        <v>221</v>
      </c>
      <c r="B48" s="102"/>
      <c r="C48" s="16"/>
      <c r="D48" s="102"/>
      <c r="E48" s="102">
        <v>200</v>
      </c>
      <c r="F48" s="88">
        <f>F44+F46</f>
        <v>0</v>
      </c>
      <c r="G48" s="109"/>
      <c r="H48" s="109"/>
    </row>
    <row r="49" spans="1:8" s="133" customFormat="1" ht="21.6" customHeight="1">
      <c r="A49" s="99" t="str">
        <f>'прил 3'!B16</f>
        <v>Обеспечение пожарной безопасности</v>
      </c>
      <c r="B49" s="271"/>
      <c r="C49" s="261" t="s">
        <v>199</v>
      </c>
      <c r="D49" s="271"/>
      <c r="E49" s="271"/>
      <c r="F49" s="89">
        <f>F50</f>
        <v>183200.68</v>
      </c>
      <c r="G49" s="235"/>
      <c r="H49" s="235"/>
    </row>
    <row r="50" spans="1:8" s="113" customFormat="1" ht="22.5" customHeight="1">
      <c r="A50" s="6" t="s">
        <v>3</v>
      </c>
      <c r="B50" s="102"/>
      <c r="C50" s="16"/>
      <c r="D50" s="102" t="s">
        <v>244</v>
      </c>
      <c r="E50" s="102"/>
      <c r="F50" s="88">
        <f>F52</f>
        <v>183200.68</v>
      </c>
      <c r="G50" s="109"/>
      <c r="H50" s="109"/>
    </row>
    <row r="51" spans="1:8" s="113" customFormat="1" ht="33.75" customHeight="1">
      <c r="A51" s="6" t="s">
        <v>20</v>
      </c>
      <c r="B51" s="102"/>
      <c r="C51" s="16"/>
      <c r="D51" s="102" t="s">
        <v>443</v>
      </c>
      <c r="E51" s="102"/>
      <c r="F51" s="88">
        <f>F52</f>
        <v>183200.68</v>
      </c>
      <c r="G51" s="109"/>
      <c r="H51" s="109"/>
    </row>
    <row r="52" spans="1:8" s="113" customFormat="1" ht="32.25" customHeight="1">
      <c r="A52" s="6" t="s">
        <v>20</v>
      </c>
      <c r="B52" s="102"/>
      <c r="C52" s="16"/>
      <c r="D52" s="102" t="s">
        <v>444</v>
      </c>
      <c r="E52" s="102"/>
      <c r="F52" s="88">
        <f>F53+F54</f>
        <v>183200.68</v>
      </c>
      <c r="G52" s="109"/>
      <c r="H52" s="109"/>
    </row>
    <row r="53" spans="1:8" s="113" customFormat="1" ht="32.25" customHeight="1">
      <c r="A53" s="6" t="s">
        <v>221</v>
      </c>
      <c r="B53" s="102"/>
      <c r="C53" s="16"/>
      <c r="D53" s="102"/>
      <c r="E53" s="102">
        <v>200</v>
      </c>
      <c r="F53" s="88">
        <v>177500</v>
      </c>
      <c r="G53" s="109"/>
      <c r="H53" s="109"/>
    </row>
    <row r="54" spans="1:8" s="113" customFormat="1" ht="17.25" customHeight="1">
      <c r="A54" s="6" t="s">
        <v>4</v>
      </c>
      <c r="B54" s="102"/>
      <c r="C54" s="16"/>
      <c r="D54" s="102"/>
      <c r="E54" s="102">
        <v>800</v>
      </c>
      <c r="F54" s="88">
        <v>5700.68</v>
      </c>
      <c r="G54" s="109"/>
      <c r="H54" s="109"/>
    </row>
    <row r="55" spans="1:8" s="113" customFormat="1" ht="47.25" customHeight="1">
      <c r="A55" s="99" t="str">
        <f>'прил 3'!B17</f>
        <v>Другие вопросы в области национальной безопасности и правоохранительной деятельности</v>
      </c>
      <c r="B55" s="271"/>
      <c r="C55" s="261" t="s">
        <v>205</v>
      </c>
      <c r="D55" s="271"/>
      <c r="E55" s="271"/>
      <c r="F55" s="89">
        <f>F56</f>
        <v>1500</v>
      </c>
      <c r="G55" s="235"/>
      <c r="H55" s="235"/>
    </row>
    <row r="56" spans="1:8" s="113" customFormat="1" ht="22.9" customHeight="1">
      <c r="A56" s="6" t="s">
        <v>3</v>
      </c>
      <c r="B56" s="102"/>
      <c r="C56" s="261"/>
      <c r="D56" s="102" t="s">
        <v>75</v>
      </c>
      <c r="E56" s="102"/>
      <c r="F56" s="88">
        <f>F57</f>
        <v>1500</v>
      </c>
      <c r="G56" s="109"/>
      <c r="H56" s="109"/>
    </row>
    <row r="57" spans="1:8" s="113" customFormat="1" ht="21" customHeight="1">
      <c r="A57" s="6" t="s">
        <v>186</v>
      </c>
      <c r="B57" s="102"/>
      <c r="C57" s="261"/>
      <c r="D57" s="102" t="s">
        <v>462</v>
      </c>
      <c r="E57" s="102"/>
      <c r="F57" s="88">
        <v>1500</v>
      </c>
      <c r="G57" s="109"/>
      <c r="H57" s="109"/>
    </row>
    <row r="58" spans="1:8" s="113" customFormat="1" ht="21.6" customHeight="1">
      <c r="A58" s="6" t="s">
        <v>4</v>
      </c>
      <c r="B58" s="102"/>
      <c r="C58" s="261"/>
      <c r="D58" s="102"/>
      <c r="E58" s="102">
        <v>800</v>
      </c>
      <c r="F58" s="88">
        <f>F57</f>
        <v>1500</v>
      </c>
      <c r="G58" s="109"/>
      <c r="H58" s="109"/>
    </row>
    <row r="59" spans="1:8" s="113" customFormat="1" ht="34.15" hidden="1" customHeight="1">
      <c r="A59" s="99" t="str">
        <f>'прил 3'!B19</f>
        <v>Топливно-энергетический комплекс</v>
      </c>
      <c r="B59" s="271"/>
      <c r="C59" s="261" t="s">
        <v>214</v>
      </c>
      <c r="D59" s="271"/>
      <c r="E59" s="271"/>
      <c r="F59" s="89">
        <f>F60</f>
        <v>0</v>
      </c>
      <c r="G59" s="235"/>
      <c r="H59" s="235"/>
    </row>
    <row r="60" spans="1:8" s="113" customFormat="1" ht="27.6" hidden="1" customHeight="1">
      <c r="A60" s="6" t="s">
        <v>3</v>
      </c>
      <c r="B60" s="102"/>
      <c r="C60" s="261"/>
      <c r="D60" s="6" t="s">
        <v>80</v>
      </c>
      <c r="E60" s="102"/>
      <c r="F60" s="88">
        <f>F61</f>
        <v>0</v>
      </c>
      <c r="G60" s="109"/>
      <c r="H60" s="109"/>
    </row>
    <row r="61" spans="1:8" s="113" customFormat="1" ht="50.45" hidden="1" customHeight="1">
      <c r="A61" s="6" t="s">
        <v>216</v>
      </c>
      <c r="B61" s="102"/>
      <c r="C61" s="261"/>
      <c r="D61" s="102" t="s">
        <v>215</v>
      </c>
      <c r="E61" s="102"/>
      <c r="F61" s="88"/>
      <c r="G61" s="109"/>
      <c r="H61" s="109"/>
    </row>
    <row r="62" spans="1:8" s="113" customFormat="1" ht="48.6" hidden="1" customHeight="1">
      <c r="A62" s="6" t="s">
        <v>221</v>
      </c>
      <c r="B62" s="102"/>
      <c r="C62" s="16"/>
      <c r="D62" s="102"/>
      <c r="E62" s="102">
        <v>200</v>
      </c>
      <c r="F62" s="88">
        <f>F61</f>
        <v>0</v>
      </c>
      <c r="G62" s="109"/>
      <c r="H62" s="109"/>
    </row>
    <row r="63" spans="1:8" ht="23.25" customHeight="1">
      <c r="A63" s="99" t="str">
        <f>'прил 3'!B20</f>
        <v>Дорожное хозяйство (дорожные фонды)</v>
      </c>
      <c r="B63" s="102"/>
      <c r="C63" s="261" t="s">
        <v>33</v>
      </c>
      <c r="D63" s="102"/>
      <c r="E63" s="102"/>
      <c r="F63" s="89">
        <f>F64</f>
        <v>3349947</v>
      </c>
      <c r="G63" s="235"/>
      <c r="H63" s="235"/>
    </row>
    <row r="64" spans="1:8" ht="78" customHeight="1">
      <c r="A64" s="6" t="s">
        <v>414</v>
      </c>
      <c r="B64" s="102"/>
      <c r="C64" s="16"/>
      <c r="D64" s="102" t="s">
        <v>239</v>
      </c>
      <c r="E64" s="102"/>
      <c r="F64" s="88">
        <f>F65</f>
        <v>3349947</v>
      </c>
      <c r="G64" s="109"/>
      <c r="H64" s="109"/>
    </row>
    <row r="65" spans="1:8" s="113" customFormat="1" ht="54.75" customHeight="1">
      <c r="A65" s="6" t="s">
        <v>272</v>
      </c>
      <c r="B65" s="102"/>
      <c r="C65" s="16"/>
      <c r="D65" s="102" t="s">
        <v>437</v>
      </c>
      <c r="E65" s="102"/>
      <c r="F65" s="88">
        <f>F66+F76+F78</f>
        <v>3349947</v>
      </c>
      <c r="G65" s="109"/>
      <c r="H65" s="109"/>
    </row>
    <row r="66" spans="1:8" ht="51" customHeight="1">
      <c r="A66" s="6" t="s">
        <v>82</v>
      </c>
      <c r="B66" s="102"/>
      <c r="C66" s="16"/>
      <c r="D66" s="102" t="s">
        <v>438</v>
      </c>
      <c r="E66" s="102"/>
      <c r="F66" s="88">
        <f>F71</f>
        <v>2051007</v>
      </c>
      <c r="G66" s="109"/>
      <c r="H66" s="109"/>
    </row>
    <row r="67" spans="1:8" ht="56.45" hidden="1" customHeight="1">
      <c r="A67" s="30" t="s">
        <v>208</v>
      </c>
      <c r="B67" s="31"/>
      <c r="C67" s="32"/>
      <c r="D67" s="31" t="s">
        <v>231</v>
      </c>
      <c r="E67" s="31"/>
      <c r="F67" s="106"/>
      <c r="G67" s="109"/>
      <c r="H67" s="109"/>
    </row>
    <row r="68" spans="1:8" s="113" customFormat="1" ht="34.15" hidden="1" customHeight="1">
      <c r="A68" s="30" t="s">
        <v>276</v>
      </c>
      <c r="B68" s="31"/>
      <c r="C68" s="32"/>
      <c r="D68" s="31" t="s">
        <v>232</v>
      </c>
      <c r="E68" s="31"/>
      <c r="F68" s="106"/>
      <c r="G68" s="109"/>
      <c r="H68" s="109"/>
    </row>
    <row r="69" spans="1:8" s="113" customFormat="1" ht="84" hidden="1" customHeight="1">
      <c r="A69" s="122" t="s">
        <v>247</v>
      </c>
      <c r="B69" s="31"/>
      <c r="C69" s="32"/>
      <c r="D69" s="31" t="s">
        <v>288</v>
      </c>
      <c r="E69" s="31"/>
      <c r="F69" s="106">
        <v>0</v>
      </c>
      <c r="G69" s="109"/>
      <c r="H69" s="109"/>
    </row>
    <row r="70" spans="1:8" s="113" customFormat="1" ht="70.150000000000006" hidden="1" customHeight="1">
      <c r="A70" s="122" t="s">
        <v>271</v>
      </c>
      <c r="B70" s="31"/>
      <c r="C70" s="32"/>
      <c r="D70" s="31" t="s">
        <v>289</v>
      </c>
      <c r="E70" s="31"/>
      <c r="F70" s="106">
        <v>0</v>
      </c>
      <c r="G70" s="109"/>
      <c r="H70" s="109"/>
    </row>
    <row r="71" spans="1:8" ht="31.5">
      <c r="A71" s="6" t="s">
        <v>221</v>
      </c>
      <c r="B71" s="102"/>
      <c r="C71" s="16"/>
      <c r="D71" s="102"/>
      <c r="E71" s="102">
        <v>200</v>
      </c>
      <c r="F71" s="88">
        <v>2051007</v>
      </c>
      <c r="G71" s="109"/>
      <c r="H71" s="109"/>
    </row>
    <row r="72" spans="1:8" s="113" customFormat="1" hidden="1">
      <c r="A72" s="6" t="s">
        <v>3</v>
      </c>
      <c r="B72" s="102"/>
      <c r="C72" s="261"/>
      <c r="D72" s="6" t="s">
        <v>80</v>
      </c>
      <c r="E72" s="102"/>
      <c r="F72" s="88">
        <f>F74+F73</f>
        <v>0</v>
      </c>
      <c r="G72" s="109"/>
      <c r="H72" s="109"/>
    </row>
    <row r="73" spans="1:8" s="113" customFormat="1" ht="177.6" hidden="1" customHeight="1">
      <c r="A73" s="65" t="s">
        <v>209</v>
      </c>
      <c r="B73" s="102"/>
      <c r="C73" s="16"/>
      <c r="D73" s="102" t="s">
        <v>210</v>
      </c>
      <c r="E73" s="102"/>
      <c r="F73" s="88"/>
      <c r="G73" s="109"/>
      <c r="H73" s="109"/>
    </row>
    <row r="74" spans="1:8" ht="177.6" hidden="1" customHeight="1">
      <c r="A74" s="65" t="s">
        <v>212</v>
      </c>
      <c r="B74" s="102"/>
      <c r="C74" s="16"/>
      <c r="D74" s="102" t="s">
        <v>211</v>
      </c>
      <c r="E74" s="102"/>
      <c r="F74" s="88"/>
      <c r="G74" s="109"/>
      <c r="H74" s="109"/>
    </row>
    <row r="75" spans="1:8" ht="23.45" hidden="1" customHeight="1">
      <c r="A75" s="65" t="s">
        <v>177</v>
      </c>
      <c r="B75" s="102"/>
      <c r="C75" s="16"/>
      <c r="D75" s="102"/>
      <c r="E75" s="102">
        <v>500</v>
      </c>
      <c r="F75" s="88">
        <f>F74+F73</f>
        <v>0</v>
      </c>
      <c r="G75" s="109"/>
      <c r="H75" s="109"/>
    </row>
    <row r="76" spans="1:8" s="113" customFormat="1" ht="30.75" customHeight="1">
      <c r="A76" s="65" t="s">
        <v>473</v>
      </c>
      <c r="B76" s="102"/>
      <c r="C76" s="16"/>
      <c r="D76" s="102" t="s">
        <v>474</v>
      </c>
      <c r="E76" s="102"/>
      <c r="F76" s="88">
        <f>F77</f>
        <v>64947</v>
      </c>
      <c r="G76" s="109"/>
      <c r="H76" s="109"/>
    </row>
    <row r="77" spans="1:8" s="113" customFormat="1" ht="37.5" customHeight="1">
      <c r="A77" s="65" t="s">
        <v>473</v>
      </c>
      <c r="B77" s="102"/>
      <c r="C77" s="16"/>
      <c r="D77" s="102"/>
      <c r="E77" s="102">
        <v>200</v>
      </c>
      <c r="F77" s="88">
        <v>64947</v>
      </c>
      <c r="G77" s="109"/>
      <c r="H77" s="109"/>
    </row>
    <row r="78" spans="1:8" s="113" customFormat="1" ht="34.5" customHeight="1">
      <c r="A78" s="65" t="s">
        <v>208</v>
      </c>
      <c r="B78" s="102"/>
      <c r="C78" s="16"/>
      <c r="D78" s="102" t="s">
        <v>475</v>
      </c>
      <c r="E78" s="102"/>
      <c r="F78" s="88">
        <f>F79</f>
        <v>1233993</v>
      </c>
      <c r="G78" s="109"/>
      <c r="H78" s="109"/>
    </row>
    <row r="79" spans="1:8" s="113" customFormat="1" ht="33" customHeight="1">
      <c r="A79" s="65" t="s">
        <v>208</v>
      </c>
      <c r="B79" s="102"/>
      <c r="C79" s="16"/>
      <c r="D79" s="102"/>
      <c r="E79" s="102">
        <v>200</v>
      </c>
      <c r="F79" s="88">
        <v>1233993</v>
      </c>
      <c r="G79" s="109"/>
      <c r="H79" s="109"/>
    </row>
    <row r="80" spans="1:8" ht="31.5" customHeight="1">
      <c r="A80" s="99" t="str">
        <f>'прил 3'!B21</f>
        <v>Другие вопросы в области национальной экономики</v>
      </c>
      <c r="B80" s="102"/>
      <c r="C80" s="261" t="s">
        <v>34</v>
      </c>
      <c r="D80" s="102"/>
      <c r="E80" s="102"/>
      <c r="F80" s="89">
        <f>F81</f>
        <v>59900</v>
      </c>
      <c r="G80" s="235"/>
      <c r="H80" s="235"/>
    </row>
    <row r="81" spans="1:8" ht="48" customHeight="1">
      <c r="A81" s="6" t="s">
        <v>460</v>
      </c>
      <c r="B81" s="102"/>
      <c r="C81" s="261"/>
      <c r="D81" s="102" t="s">
        <v>242</v>
      </c>
      <c r="E81" s="102"/>
      <c r="F81" s="88">
        <f>F82</f>
        <v>59900</v>
      </c>
      <c r="G81" s="109"/>
      <c r="H81" s="109"/>
    </row>
    <row r="82" spans="1:8" s="113" customFormat="1" ht="48.6" customHeight="1">
      <c r="A82" s="6" t="s">
        <v>460</v>
      </c>
      <c r="B82" s="102"/>
      <c r="C82" s="261"/>
      <c r="D82" s="102" t="s">
        <v>476</v>
      </c>
      <c r="E82" s="102"/>
      <c r="F82" s="88">
        <f>F83+F85+F87</f>
        <v>59900</v>
      </c>
      <c r="G82" s="109"/>
      <c r="H82" s="109"/>
    </row>
    <row r="83" spans="1:8" ht="68.45" customHeight="1">
      <c r="A83" s="6" t="s">
        <v>479</v>
      </c>
      <c r="B83" s="102"/>
      <c r="C83" s="16"/>
      <c r="D83" s="6" t="s">
        <v>439</v>
      </c>
      <c r="E83" s="102"/>
      <c r="F83" s="88">
        <f>F84</f>
        <v>13681</v>
      </c>
      <c r="G83" s="109"/>
      <c r="H83" s="109"/>
    </row>
    <row r="84" spans="1:8" ht="21.75" customHeight="1">
      <c r="A84" s="6" t="s">
        <v>177</v>
      </c>
      <c r="B84" s="102"/>
      <c r="C84" s="16"/>
      <c r="D84" s="102"/>
      <c r="E84" s="264">
        <v>500</v>
      </c>
      <c r="F84" s="88">
        <v>13681</v>
      </c>
      <c r="G84" s="109"/>
      <c r="H84" s="109"/>
    </row>
    <row r="85" spans="1:8" s="113" customFormat="1" ht="64.900000000000006" customHeight="1">
      <c r="A85" s="6" t="s">
        <v>477</v>
      </c>
      <c r="B85" s="102"/>
      <c r="C85" s="16"/>
      <c r="D85" s="102" t="s">
        <v>480</v>
      </c>
      <c r="E85" s="264"/>
      <c r="F85" s="88">
        <f>F86</f>
        <v>4622</v>
      </c>
      <c r="G85" s="109"/>
      <c r="H85" s="109"/>
    </row>
    <row r="86" spans="1:8" s="113" customFormat="1" ht="18" customHeight="1">
      <c r="A86" s="6" t="s">
        <v>177</v>
      </c>
      <c r="B86" s="102"/>
      <c r="C86" s="16"/>
      <c r="D86" s="102"/>
      <c r="E86" s="264">
        <v>500</v>
      </c>
      <c r="F86" s="88">
        <v>4622</v>
      </c>
      <c r="G86" s="109"/>
      <c r="H86" s="109"/>
    </row>
    <row r="87" spans="1:8" s="113" customFormat="1" ht="96" customHeight="1">
      <c r="A87" s="6" t="s">
        <v>478</v>
      </c>
      <c r="B87" s="102"/>
      <c r="C87" s="16"/>
      <c r="D87" s="102" t="s">
        <v>492</v>
      </c>
      <c r="E87" s="264"/>
      <c r="F87" s="88">
        <f>F88</f>
        <v>41597</v>
      </c>
      <c r="G87" s="109"/>
      <c r="H87" s="109"/>
    </row>
    <row r="88" spans="1:8" s="113" customFormat="1" ht="23.25" customHeight="1">
      <c r="A88" s="6" t="s">
        <v>177</v>
      </c>
      <c r="B88" s="102"/>
      <c r="C88" s="16"/>
      <c r="D88" s="102"/>
      <c r="E88" s="264">
        <v>500</v>
      </c>
      <c r="F88" s="88">
        <v>41597</v>
      </c>
      <c r="G88" s="109"/>
      <c r="H88" s="109"/>
    </row>
    <row r="89" spans="1:8" ht="19.5" customHeight="1">
      <c r="A89" s="26" t="str">
        <f>'прил 3'!B23</f>
        <v>Жилищное хозяйство</v>
      </c>
      <c r="B89" s="102"/>
      <c r="C89" s="261" t="s">
        <v>35</v>
      </c>
      <c r="D89" s="271"/>
      <c r="E89" s="271"/>
      <c r="F89" s="89">
        <f>F90</f>
        <v>961912.48999999987</v>
      </c>
      <c r="G89" s="235"/>
      <c r="H89" s="235"/>
    </row>
    <row r="90" spans="1:8" ht="23.25" customHeight="1">
      <c r="A90" s="6" t="s">
        <v>3</v>
      </c>
      <c r="B90" s="102"/>
      <c r="C90" s="16"/>
      <c r="D90" s="102" t="s">
        <v>75</v>
      </c>
      <c r="E90" s="102"/>
      <c r="F90" s="107">
        <f>F92+F95+F97+F106</f>
        <v>961912.48999999987</v>
      </c>
      <c r="G90" s="109"/>
      <c r="H90" s="109"/>
    </row>
    <row r="91" spans="1:8" ht="54.75" hidden="1" customHeight="1">
      <c r="A91" s="6" t="s">
        <v>13</v>
      </c>
      <c r="B91" s="102"/>
      <c r="C91" s="16"/>
      <c r="D91" s="102" t="s">
        <v>83</v>
      </c>
      <c r="E91" s="34"/>
      <c r="F91" s="107">
        <v>0</v>
      </c>
      <c r="G91" s="109"/>
      <c r="H91" s="109"/>
    </row>
    <row r="92" spans="1:8" ht="69.599999999999994" customHeight="1">
      <c r="A92" s="35" t="s">
        <v>490</v>
      </c>
      <c r="B92" s="33"/>
      <c r="C92" s="36"/>
      <c r="D92" s="33" t="s">
        <v>157</v>
      </c>
      <c r="E92" s="39"/>
      <c r="F92" s="107">
        <f>F94</f>
        <v>274048.31</v>
      </c>
      <c r="G92" s="109"/>
      <c r="H92" s="109"/>
    </row>
    <row r="93" spans="1:8" ht="45" hidden="1" customHeight="1">
      <c r="A93" s="65" t="s">
        <v>91</v>
      </c>
      <c r="B93" s="37"/>
      <c r="C93" s="37"/>
      <c r="D93" s="37" t="s">
        <v>92</v>
      </c>
      <c r="E93" s="40"/>
      <c r="F93" s="107"/>
      <c r="G93" s="109"/>
      <c r="H93" s="237"/>
    </row>
    <row r="94" spans="1:8" ht="35.25" customHeight="1">
      <c r="A94" s="65" t="s">
        <v>221</v>
      </c>
      <c r="B94" s="38"/>
      <c r="C94" s="38"/>
      <c r="D94" s="38"/>
      <c r="E94" s="273">
        <v>200</v>
      </c>
      <c r="F94" s="257">
        <v>274048.31</v>
      </c>
      <c r="G94" s="238"/>
      <c r="H94" s="238"/>
    </row>
    <row r="95" spans="1:8" ht="73.5" customHeight="1">
      <c r="A95" s="35" t="s">
        <v>507</v>
      </c>
      <c r="B95" s="37"/>
      <c r="C95" s="37"/>
      <c r="D95" s="37"/>
      <c r="E95" s="40"/>
      <c r="F95" s="88">
        <f>F96</f>
        <v>1061.0999999999999</v>
      </c>
      <c r="G95" s="109"/>
      <c r="H95" s="109"/>
    </row>
    <row r="96" spans="1:8" ht="24.75" customHeight="1">
      <c r="A96" s="65" t="s">
        <v>508</v>
      </c>
      <c r="B96" s="38"/>
      <c r="C96" s="38"/>
      <c r="D96" s="38"/>
      <c r="E96" s="273">
        <v>800</v>
      </c>
      <c r="F96" s="106">
        <v>1061.0999999999999</v>
      </c>
      <c r="G96" s="238"/>
      <c r="H96" s="238"/>
    </row>
    <row r="97" spans="1:8" s="113" customFormat="1" ht="49.5" customHeight="1">
      <c r="A97" s="65" t="s">
        <v>421</v>
      </c>
      <c r="B97" s="37"/>
      <c r="C97" s="37"/>
      <c r="D97" s="37" t="s">
        <v>441</v>
      </c>
      <c r="E97" s="37"/>
      <c r="F97" s="121">
        <f>F98</f>
        <v>677267.74</v>
      </c>
      <c r="G97" s="237"/>
      <c r="H97" s="237"/>
    </row>
    <row r="98" spans="1:8" s="113" customFormat="1" ht="32.25" customHeight="1">
      <c r="A98" s="65" t="s">
        <v>221</v>
      </c>
      <c r="B98" s="37"/>
      <c r="C98" s="37"/>
      <c r="D98" s="37"/>
      <c r="E98" s="37">
        <v>200</v>
      </c>
      <c r="F98" s="121">
        <v>677267.74</v>
      </c>
      <c r="G98" s="238"/>
      <c r="H98" s="238"/>
    </row>
    <row r="99" spans="1:8" ht="119.45" hidden="1" customHeight="1">
      <c r="A99" s="9" t="s">
        <v>422</v>
      </c>
      <c r="B99" s="7"/>
      <c r="C99" s="27"/>
      <c r="D99" s="102" t="s">
        <v>122</v>
      </c>
      <c r="E99" s="102"/>
      <c r="F99" s="88">
        <f>F100+F101</f>
        <v>0</v>
      </c>
      <c r="G99" s="109"/>
      <c r="H99" s="109"/>
    </row>
    <row r="100" spans="1:8" ht="217.9" hidden="1" customHeight="1">
      <c r="A100" s="41" t="s">
        <v>423</v>
      </c>
      <c r="B100" s="7"/>
      <c r="C100" s="27"/>
      <c r="D100" s="102" t="s">
        <v>123</v>
      </c>
      <c r="E100" s="102"/>
      <c r="F100" s="88">
        <v>0</v>
      </c>
      <c r="G100" s="109"/>
      <c r="H100" s="109"/>
    </row>
    <row r="101" spans="1:8" ht="110.25" hidden="1">
      <c r="A101" s="9" t="s">
        <v>424</v>
      </c>
      <c r="B101" s="7"/>
      <c r="C101" s="27"/>
      <c r="D101" s="102" t="s">
        <v>187</v>
      </c>
      <c r="E101" s="102"/>
      <c r="F101" s="88">
        <v>0</v>
      </c>
      <c r="G101" s="109"/>
      <c r="H101" s="109"/>
    </row>
    <row r="102" spans="1:8" ht="118.9" hidden="1" customHeight="1">
      <c r="A102" s="9" t="s">
        <v>425</v>
      </c>
      <c r="B102" s="102"/>
      <c r="C102" s="16"/>
      <c r="D102" s="130" t="s">
        <v>85</v>
      </c>
      <c r="E102" s="102"/>
      <c r="F102" s="88">
        <f>F103</f>
        <v>0</v>
      </c>
      <c r="G102" s="109"/>
      <c r="H102" s="109"/>
    </row>
    <row r="103" spans="1:8" ht="108.6" hidden="1" customHeight="1">
      <c r="A103" s="9" t="s">
        <v>167</v>
      </c>
      <c r="B103" s="102"/>
      <c r="C103" s="16"/>
      <c r="D103" s="102" t="s">
        <v>168</v>
      </c>
      <c r="E103" s="102"/>
      <c r="F103" s="88"/>
      <c r="G103" s="109"/>
      <c r="H103" s="109"/>
    </row>
    <row r="104" spans="1:8" ht="78.75" hidden="1">
      <c r="A104" s="9" t="s">
        <v>174</v>
      </c>
      <c r="B104" s="102"/>
      <c r="C104" s="16"/>
      <c r="D104" s="102" t="s">
        <v>175</v>
      </c>
      <c r="E104" s="102"/>
      <c r="F104" s="88"/>
      <c r="G104" s="109"/>
      <c r="H104" s="109"/>
    </row>
    <row r="105" spans="1:8" ht="49.5" customHeight="1">
      <c r="A105" s="9" t="s">
        <v>93</v>
      </c>
      <c r="B105" s="102"/>
      <c r="C105" s="102"/>
      <c r="D105" s="102" t="s">
        <v>440</v>
      </c>
      <c r="E105" s="102"/>
      <c r="F105" s="88">
        <f>F106</f>
        <v>9535.34</v>
      </c>
      <c r="G105" s="109"/>
      <c r="H105" s="109"/>
    </row>
    <row r="106" spans="1:8" ht="52.5" customHeight="1">
      <c r="A106" s="6" t="s">
        <v>221</v>
      </c>
      <c r="B106" s="102"/>
      <c r="C106" s="102"/>
      <c r="D106" s="102"/>
      <c r="E106" s="102">
        <v>200</v>
      </c>
      <c r="F106" s="88">
        <v>9535.34</v>
      </c>
      <c r="G106" s="109"/>
      <c r="H106" s="109"/>
    </row>
    <row r="107" spans="1:8" ht="24" customHeight="1">
      <c r="A107" s="99" t="str">
        <f>'прил 3'!B24</f>
        <v>Коммунальное хозяйство</v>
      </c>
      <c r="B107" s="271"/>
      <c r="C107" s="261" t="s">
        <v>36</v>
      </c>
      <c r="D107" s="271"/>
      <c r="E107" s="271"/>
      <c r="F107" s="89">
        <f>F108</f>
        <v>200000</v>
      </c>
      <c r="G107" s="235"/>
      <c r="H107" s="235"/>
    </row>
    <row r="108" spans="1:8" ht="51.6" customHeight="1">
      <c r="A108" s="6" t="s">
        <v>459</v>
      </c>
      <c r="B108" s="102"/>
      <c r="C108" s="16"/>
      <c r="D108" s="102" t="s">
        <v>243</v>
      </c>
      <c r="E108" s="102"/>
      <c r="F108" s="88">
        <f>F111+F113+F115</f>
        <v>200000</v>
      </c>
      <c r="G108" s="109"/>
      <c r="H108" s="109"/>
    </row>
    <row r="109" spans="1:8" ht="47.25" hidden="1">
      <c r="A109" s="6" t="s">
        <v>161</v>
      </c>
      <c r="B109" s="102"/>
      <c r="C109" s="16"/>
      <c r="D109" s="102" t="s">
        <v>162</v>
      </c>
      <c r="E109" s="102"/>
      <c r="F109" s="88"/>
      <c r="G109" s="109"/>
      <c r="H109" s="109"/>
    </row>
    <row r="110" spans="1:8" hidden="1">
      <c r="A110" s="6" t="s">
        <v>14</v>
      </c>
      <c r="B110" s="102"/>
      <c r="C110" s="16"/>
      <c r="D110" s="102"/>
      <c r="E110" s="102">
        <v>400</v>
      </c>
      <c r="F110" s="88"/>
      <c r="G110" s="109"/>
      <c r="H110" s="109"/>
    </row>
    <row r="111" spans="1:8" ht="66.75" customHeight="1">
      <c r="A111" s="6" t="s">
        <v>415</v>
      </c>
      <c r="B111" s="102"/>
      <c r="C111" s="16"/>
      <c r="D111" s="102" t="s">
        <v>442</v>
      </c>
      <c r="E111" s="102"/>
      <c r="F111" s="88">
        <v>200000</v>
      </c>
      <c r="G111" s="109"/>
      <c r="H111" s="109"/>
    </row>
    <row r="112" spans="1:8">
      <c r="A112" s="6" t="s">
        <v>4</v>
      </c>
      <c r="B112" s="102"/>
      <c r="C112" s="16"/>
      <c r="D112" s="102"/>
      <c r="E112" s="102">
        <v>200</v>
      </c>
      <c r="F112" s="88">
        <f>F111</f>
        <v>200000</v>
      </c>
      <c r="G112" s="109"/>
      <c r="H112" s="109"/>
    </row>
    <row r="113" spans="1:8" s="113" customFormat="1" ht="63" hidden="1">
      <c r="A113" s="6" t="s">
        <v>191</v>
      </c>
      <c r="B113" s="102"/>
      <c r="C113" s="16"/>
      <c r="D113" s="102" t="s">
        <v>162</v>
      </c>
      <c r="E113" s="102"/>
      <c r="F113" s="88">
        <v>0</v>
      </c>
      <c r="G113" s="109"/>
      <c r="H113" s="109"/>
    </row>
    <row r="114" spans="1:8" s="113" customFormat="1" hidden="1">
      <c r="A114" s="6" t="s">
        <v>14</v>
      </c>
      <c r="B114" s="102"/>
      <c r="C114" s="16"/>
      <c r="D114" s="102"/>
      <c r="E114" s="102">
        <v>400</v>
      </c>
      <c r="F114" s="88">
        <v>0</v>
      </c>
      <c r="G114" s="109"/>
      <c r="H114" s="109"/>
    </row>
    <row r="115" spans="1:8" s="113" customFormat="1" hidden="1">
      <c r="A115" s="6" t="s">
        <v>238</v>
      </c>
      <c r="B115" s="102"/>
      <c r="C115" s="16"/>
      <c r="D115" s="102" t="s">
        <v>237</v>
      </c>
      <c r="E115" s="102"/>
      <c r="F115" s="88"/>
      <c r="G115" s="109"/>
      <c r="H115" s="109"/>
    </row>
    <row r="116" spans="1:8" s="113" customFormat="1" ht="31.5" hidden="1">
      <c r="A116" s="6" t="s">
        <v>221</v>
      </c>
      <c r="B116" s="102"/>
      <c r="C116" s="16"/>
      <c r="D116" s="102"/>
      <c r="E116" s="102">
        <v>200</v>
      </c>
      <c r="F116" s="88">
        <f>F115</f>
        <v>0</v>
      </c>
      <c r="G116" s="109"/>
      <c r="H116" s="109"/>
    </row>
    <row r="117" spans="1:8">
      <c r="A117" s="99" t="str">
        <f>'прил 3'!B25</f>
        <v>Благоустройство</v>
      </c>
      <c r="B117" s="271"/>
      <c r="C117" s="261" t="s">
        <v>37</v>
      </c>
      <c r="D117" s="271"/>
      <c r="E117" s="271"/>
      <c r="F117" s="89">
        <f>F118+F123+F127</f>
        <v>1185455.45</v>
      </c>
      <c r="G117" s="235"/>
      <c r="H117" s="235"/>
    </row>
    <row r="118" spans="1:8" ht="21" customHeight="1">
      <c r="A118" s="6" t="s">
        <v>3</v>
      </c>
      <c r="B118" s="102"/>
      <c r="C118" s="16"/>
      <c r="D118" s="102" t="s">
        <v>75</v>
      </c>
      <c r="E118" s="102"/>
      <c r="F118" s="107">
        <f>F119+F120+F121</f>
        <v>1000881.05</v>
      </c>
      <c r="G118" s="109"/>
      <c r="H118" s="109"/>
    </row>
    <row r="119" spans="1:8" ht="19.5" customHeight="1">
      <c r="A119" s="6" t="s">
        <v>17</v>
      </c>
      <c r="B119" s="102"/>
      <c r="C119" s="16"/>
      <c r="D119" s="102" t="s">
        <v>445</v>
      </c>
      <c r="E119" s="34"/>
      <c r="F119" s="88">
        <v>550000</v>
      </c>
      <c r="G119" s="109"/>
      <c r="H119" s="109"/>
    </row>
    <row r="120" spans="1:8" ht="21" customHeight="1">
      <c r="A120" s="6" t="s">
        <v>18</v>
      </c>
      <c r="B120" s="102"/>
      <c r="C120" s="16"/>
      <c r="D120" s="102" t="s">
        <v>446</v>
      </c>
      <c r="E120" s="34"/>
      <c r="F120" s="88">
        <v>71223.92</v>
      </c>
      <c r="G120" s="109"/>
      <c r="H120" s="109"/>
    </row>
    <row r="121" spans="1:8" ht="32.25" customHeight="1">
      <c r="A121" s="6" t="s">
        <v>19</v>
      </c>
      <c r="B121" s="102"/>
      <c r="C121" s="16"/>
      <c r="D121" s="102" t="s">
        <v>447</v>
      </c>
      <c r="E121" s="34"/>
      <c r="F121" s="88">
        <v>379657.13</v>
      </c>
      <c r="G121" s="109"/>
      <c r="H121" s="109"/>
    </row>
    <row r="122" spans="1:8" s="113" customFormat="1" ht="36.75" customHeight="1">
      <c r="A122" s="6" t="s">
        <v>495</v>
      </c>
      <c r="B122" s="33"/>
      <c r="C122" s="36"/>
      <c r="D122" s="266" t="s">
        <v>494</v>
      </c>
      <c r="E122" s="39"/>
      <c r="F122" s="267">
        <f>F123</f>
        <v>184574.4</v>
      </c>
      <c r="G122" s="109"/>
      <c r="H122" s="109"/>
    </row>
    <row r="123" spans="1:8" s="113" customFormat="1" ht="53.25" customHeight="1">
      <c r="A123" s="6" t="s">
        <v>499</v>
      </c>
      <c r="B123" s="102"/>
      <c r="C123" s="16"/>
      <c r="D123" s="268" t="s">
        <v>493</v>
      </c>
      <c r="E123" s="102"/>
      <c r="F123" s="88">
        <v>184574.4</v>
      </c>
      <c r="G123" s="109"/>
      <c r="H123" s="109"/>
    </row>
    <row r="124" spans="1:8" ht="50.25" customHeight="1">
      <c r="A124" s="6" t="s">
        <v>458</v>
      </c>
      <c r="B124" s="102"/>
      <c r="C124" s="16"/>
      <c r="D124" s="102" t="s">
        <v>245</v>
      </c>
      <c r="E124" s="102"/>
      <c r="F124" s="88">
        <f>F128</f>
        <v>0</v>
      </c>
      <c r="G124" s="109"/>
      <c r="H124" s="109"/>
    </row>
    <row r="125" spans="1:8" ht="36.6" hidden="1" customHeight="1">
      <c r="A125" s="6" t="s">
        <v>262</v>
      </c>
      <c r="B125" s="102"/>
      <c r="C125" s="16"/>
      <c r="D125" s="102" t="s">
        <v>263</v>
      </c>
      <c r="E125" s="102"/>
      <c r="F125" s="88">
        <f>F126</f>
        <v>0</v>
      </c>
      <c r="G125" s="109"/>
      <c r="H125" s="109"/>
    </row>
    <row r="126" spans="1:8" s="113" customFormat="1" ht="47.45" hidden="1" customHeight="1">
      <c r="A126" s="6" t="s">
        <v>264</v>
      </c>
      <c r="B126" s="102"/>
      <c r="C126" s="16"/>
      <c r="D126" s="102" t="s">
        <v>261</v>
      </c>
      <c r="E126" s="102"/>
      <c r="F126" s="88"/>
      <c r="G126" s="109"/>
      <c r="H126" s="109"/>
    </row>
    <row r="127" spans="1:8" s="113" customFormat="1" ht="62.25" customHeight="1">
      <c r="A127" s="6" t="s">
        <v>416</v>
      </c>
      <c r="B127" s="102"/>
      <c r="C127" s="16"/>
      <c r="D127" s="102" t="s">
        <v>448</v>
      </c>
      <c r="E127" s="102"/>
      <c r="F127" s="88">
        <f>F128</f>
        <v>0</v>
      </c>
      <c r="G127" s="109"/>
      <c r="H127" s="109"/>
    </row>
    <row r="128" spans="1:8" ht="36" customHeight="1">
      <c r="A128" s="6" t="s">
        <v>221</v>
      </c>
      <c r="B128" s="102"/>
      <c r="C128" s="16"/>
      <c r="D128" s="102"/>
      <c r="E128" s="102">
        <v>200</v>
      </c>
      <c r="F128" s="88">
        <v>0</v>
      </c>
      <c r="G128" s="109"/>
      <c r="H128" s="109"/>
    </row>
    <row r="129" spans="1:8" ht="61.5" hidden="1" customHeight="1">
      <c r="A129" s="6" t="s">
        <v>426</v>
      </c>
      <c r="B129" s="102"/>
      <c r="C129" s="16"/>
      <c r="D129" s="102" t="s">
        <v>265</v>
      </c>
      <c r="E129" s="102"/>
      <c r="F129" s="88">
        <f>F130</f>
        <v>0</v>
      </c>
      <c r="G129" s="109"/>
      <c r="H129" s="109"/>
    </row>
    <row r="130" spans="1:8" s="113" customFormat="1" ht="61.5" hidden="1" customHeight="1">
      <c r="A130" s="6" t="s">
        <v>248</v>
      </c>
      <c r="B130" s="102"/>
      <c r="C130" s="16"/>
      <c r="D130" s="102" t="s">
        <v>249</v>
      </c>
      <c r="E130" s="102"/>
      <c r="F130" s="88">
        <f>F131+F132</f>
        <v>0</v>
      </c>
      <c r="G130" s="109"/>
      <c r="H130" s="109"/>
    </row>
    <row r="131" spans="1:8" s="113" customFormat="1" ht="73.900000000000006" hidden="1" customHeight="1">
      <c r="A131" s="6" t="s">
        <v>427</v>
      </c>
      <c r="B131" s="102"/>
      <c r="C131" s="16"/>
      <c r="D131" s="102" t="s">
        <v>267</v>
      </c>
      <c r="E131" s="102"/>
      <c r="F131" s="88"/>
      <c r="G131" s="109"/>
      <c r="H131" s="109"/>
    </row>
    <row r="132" spans="1:8" ht="54" hidden="1" customHeight="1">
      <c r="A132" s="6" t="s">
        <v>248</v>
      </c>
      <c r="B132" s="102"/>
      <c r="C132" s="16"/>
      <c r="D132" s="102" t="s">
        <v>266</v>
      </c>
      <c r="E132" s="102"/>
      <c r="F132" s="88"/>
      <c r="G132" s="109"/>
      <c r="H132" s="109"/>
    </row>
    <row r="133" spans="1:8" s="113" customFormat="1" ht="104.45" hidden="1" customHeight="1">
      <c r="A133" s="6" t="s">
        <v>428</v>
      </c>
      <c r="B133" s="102"/>
      <c r="C133" s="16"/>
      <c r="D133" s="102" t="s">
        <v>277</v>
      </c>
      <c r="E133" s="102"/>
      <c r="F133" s="88">
        <f>F134</f>
        <v>0</v>
      </c>
      <c r="G133" s="109"/>
      <c r="H133" s="109"/>
    </row>
    <row r="134" spans="1:8" s="113" customFormat="1" ht="57" hidden="1" customHeight="1">
      <c r="A134" s="6" t="s">
        <v>278</v>
      </c>
      <c r="B134" s="102"/>
      <c r="C134" s="16"/>
      <c r="D134" s="102" t="s">
        <v>279</v>
      </c>
      <c r="E134" s="102"/>
      <c r="F134" s="88">
        <f>F135+F136+F137</f>
        <v>0</v>
      </c>
      <c r="G134" s="109"/>
      <c r="H134" s="109"/>
    </row>
    <row r="135" spans="1:8" s="113" customFormat="1" ht="64.900000000000006" hidden="1" customHeight="1">
      <c r="A135" s="6" t="s">
        <v>280</v>
      </c>
      <c r="B135" s="102"/>
      <c r="C135" s="16"/>
      <c r="D135" s="102" t="s">
        <v>281</v>
      </c>
      <c r="E135" s="102"/>
      <c r="F135" s="88"/>
      <c r="G135" s="109"/>
      <c r="H135" s="109"/>
    </row>
    <row r="136" spans="1:8" s="113" customFormat="1" ht="99" hidden="1" customHeight="1">
      <c r="A136" s="6" t="s">
        <v>282</v>
      </c>
      <c r="B136" s="102"/>
      <c r="C136" s="16"/>
      <c r="D136" s="102" t="s">
        <v>283</v>
      </c>
      <c r="E136" s="102"/>
      <c r="F136" s="88"/>
      <c r="G136" s="109"/>
      <c r="H136" s="109"/>
    </row>
    <row r="137" spans="1:8" s="113" customFormat="1" ht="58.9" hidden="1" customHeight="1">
      <c r="A137" s="6" t="s">
        <v>287</v>
      </c>
      <c r="B137" s="102"/>
      <c r="C137" s="16"/>
      <c r="D137" s="102" t="s">
        <v>286</v>
      </c>
      <c r="E137" s="102"/>
      <c r="F137" s="88"/>
      <c r="G137" s="109"/>
      <c r="H137" s="109"/>
    </row>
    <row r="138" spans="1:8" ht="21.6" hidden="1" customHeight="1">
      <c r="A138" s="6" t="s">
        <v>221</v>
      </c>
      <c r="B138" s="102"/>
      <c r="C138" s="16"/>
      <c r="D138" s="102"/>
      <c r="E138" s="102">
        <v>200</v>
      </c>
      <c r="F138" s="88">
        <f>F130+F133</f>
        <v>0</v>
      </c>
      <c r="G138" s="109"/>
      <c r="H138" s="109"/>
    </row>
    <row r="139" spans="1:8">
      <c r="A139" s="99" t="str">
        <f>'прил 3'!B27</f>
        <v>Культура</v>
      </c>
      <c r="B139" s="271"/>
      <c r="C139" s="261" t="s">
        <v>38</v>
      </c>
      <c r="D139" s="271"/>
      <c r="E139" s="271"/>
      <c r="F139" s="104">
        <f>F142</f>
        <v>60000</v>
      </c>
      <c r="G139" s="239"/>
      <c r="H139" s="239"/>
    </row>
    <row r="140" spans="1:8" s="113" customFormat="1" ht="21.6" customHeight="1">
      <c r="A140" s="6" t="s">
        <v>3</v>
      </c>
      <c r="B140" s="102"/>
      <c r="C140" s="16"/>
      <c r="D140" s="102" t="s">
        <v>451</v>
      </c>
      <c r="E140" s="102"/>
      <c r="F140" s="105">
        <f>F141</f>
        <v>60000</v>
      </c>
      <c r="G140" s="240"/>
      <c r="H140" s="240"/>
    </row>
    <row r="141" spans="1:8" ht="22.5" customHeight="1">
      <c r="A141" s="6" t="s">
        <v>23</v>
      </c>
      <c r="B141" s="102"/>
      <c r="C141" s="16"/>
      <c r="D141" s="102" t="s">
        <v>491</v>
      </c>
      <c r="E141" s="102"/>
      <c r="F141" s="105">
        <f>F142</f>
        <v>60000</v>
      </c>
      <c r="G141" s="240"/>
      <c r="H141" s="240"/>
    </row>
    <row r="142" spans="1:8" ht="46.9" customHeight="1">
      <c r="A142" s="6" t="s">
        <v>221</v>
      </c>
      <c r="B142" s="102"/>
      <c r="C142" s="16"/>
      <c r="D142" s="102"/>
      <c r="E142" s="102">
        <v>500</v>
      </c>
      <c r="F142" s="105">
        <v>60000</v>
      </c>
      <c r="G142" s="240"/>
      <c r="H142" s="240"/>
    </row>
    <row r="143" spans="1:8" ht="34.5" hidden="1" customHeight="1">
      <c r="A143" s="99" t="str">
        <f>'прил 3'!B29</f>
        <v>Пенсионное обеспечение</v>
      </c>
      <c r="B143" s="102"/>
      <c r="C143" s="261" t="s">
        <v>160</v>
      </c>
      <c r="D143" s="102"/>
      <c r="E143" s="102"/>
      <c r="F143" s="104">
        <f>F147+F144</f>
        <v>0</v>
      </c>
      <c r="G143" s="239"/>
      <c r="H143" s="239"/>
    </row>
    <row r="144" spans="1:8" ht="78.75" hidden="1">
      <c r="A144" s="41" t="s">
        <v>429</v>
      </c>
      <c r="B144" s="102"/>
      <c r="C144" s="16"/>
      <c r="D144" s="102" t="s">
        <v>173</v>
      </c>
      <c r="E144" s="102"/>
      <c r="F144" s="88">
        <f>F145</f>
        <v>0</v>
      </c>
      <c r="G144" s="109"/>
      <c r="H144" s="109"/>
    </row>
    <row r="145" spans="1:8" ht="110.25" hidden="1">
      <c r="A145" s="41" t="s">
        <v>430</v>
      </c>
      <c r="B145" s="102"/>
      <c r="C145" s="16"/>
      <c r="D145" s="102" t="s">
        <v>163</v>
      </c>
      <c r="E145" s="102"/>
      <c r="F145" s="88"/>
      <c r="G145" s="109"/>
      <c r="H145" s="109"/>
    </row>
    <row r="146" spans="1:8" ht="31.5" hidden="1">
      <c r="A146" s="6" t="s">
        <v>164</v>
      </c>
      <c r="B146" s="102"/>
      <c r="C146" s="261"/>
      <c r="D146" s="102"/>
      <c r="E146" s="102">
        <v>300</v>
      </c>
      <c r="F146" s="105">
        <f>F145</f>
        <v>0</v>
      </c>
      <c r="G146" s="109"/>
      <c r="H146" s="109"/>
    </row>
    <row r="147" spans="1:8" ht="34.5" hidden="1" customHeight="1">
      <c r="A147" s="6" t="s">
        <v>3</v>
      </c>
      <c r="B147" s="102"/>
      <c r="C147" s="261"/>
      <c r="D147" s="102" t="s">
        <v>75</v>
      </c>
      <c r="E147" s="102"/>
      <c r="F147" s="105">
        <f>F148</f>
        <v>0</v>
      </c>
      <c r="G147" s="240"/>
      <c r="H147" s="240"/>
    </row>
    <row r="148" spans="1:8" ht="31.5" hidden="1">
      <c r="A148" s="6" t="s">
        <v>420</v>
      </c>
      <c r="B148" s="102"/>
      <c r="C148" s="261"/>
      <c r="D148" s="102" t="s">
        <v>79</v>
      </c>
      <c r="E148" s="102"/>
      <c r="F148" s="105"/>
      <c r="G148" s="240"/>
      <c r="H148" s="240"/>
    </row>
    <row r="149" spans="1:8" ht="31.5" hidden="1">
      <c r="A149" s="6" t="s">
        <v>164</v>
      </c>
      <c r="B149" s="102"/>
      <c r="C149" s="261"/>
      <c r="D149" s="102"/>
      <c r="E149" s="102">
        <v>300</v>
      </c>
      <c r="F149" s="105">
        <f>F148</f>
        <v>0</v>
      </c>
      <c r="G149" s="240"/>
      <c r="H149" s="240"/>
    </row>
    <row r="150" spans="1:8" s="113" customFormat="1">
      <c r="A150" s="99" t="s">
        <v>418</v>
      </c>
      <c r="B150" s="102"/>
      <c r="C150" s="261" t="s">
        <v>417</v>
      </c>
      <c r="D150" s="102"/>
      <c r="E150" s="102"/>
      <c r="F150" s="104">
        <f>F151</f>
        <v>127992.6</v>
      </c>
      <c r="G150" s="239"/>
      <c r="H150" s="239"/>
    </row>
    <row r="151" spans="1:8" s="113" customFormat="1">
      <c r="A151" s="6" t="s">
        <v>3</v>
      </c>
      <c r="B151" s="102"/>
      <c r="C151" s="16"/>
      <c r="D151" s="102" t="s">
        <v>75</v>
      </c>
      <c r="E151" s="102"/>
      <c r="F151" s="105">
        <f>F152</f>
        <v>127992.6</v>
      </c>
      <c r="G151" s="240"/>
      <c r="H151" s="240"/>
    </row>
    <row r="152" spans="1:8" s="113" customFormat="1" ht="31.5">
      <c r="A152" s="6" t="s">
        <v>450</v>
      </c>
      <c r="B152" s="102"/>
      <c r="C152" s="16"/>
      <c r="D152" s="102" t="s">
        <v>449</v>
      </c>
      <c r="E152" s="102"/>
      <c r="F152" s="105">
        <f>F153</f>
        <v>127992.6</v>
      </c>
      <c r="G152" s="240"/>
      <c r="H152" s="240"/>
    </row>
    <row r="153" spans="1:8" s="113" customFormat="1" ht="31.5">
      <c r="A153" s="6" t="s">
        <v>221</v>
      </c>
      <c r="B153" s="271"/>
      <c r="C153" s="261"/>
      <c r="D153" s="102"/>
      <c r="E153" s="102">
        <v>300</v>
      </c>
      <c r="F153" s="105">
        <v>127992.6</v>
      </c>
      <c r="G153" s="240"/>
      <c r="H153" s="240"/>
    </row>
    <row r="154" spans="1:8" ht="21.75" customHeight="1">
      <c r="A154" s="99" t="str">
        <f>'прил 3'!B31</f>
        <v>Массовый спорт</v>
      </c>
      <c r="B154" s="271"/>
      <c r="C154" s="261">
        <v>1102</v>
      </c>
      <c r="D154" s="271"/>
      <c r="E154" s="271"/>
      <c r="F154" s="104">
        <f>F155</f>
        <v>9172.2800000000007</v>
      </c>
      <c r="G154" s="239"/>
      <c r="H154" s="239"/>
    </row>
    <row r="155" spans="1:8" ht="21" customHeight="1">
      <c r="A155" s="6" t="s">
        <v>3</v>
      </c>
      <c r="B155" s="102"/>
      <c r="C155" s="16"/>
      <c r="D155" s="102" t="s">
        <v>451</v>
      </c>
      <c r="E155" s="102"/>
      <c r="F155" s="105">
        <f>F156</f>
        <v>9172.2800000000007</v>
      </c>
      <c r="G155" s="240"/>
      <c r="H155" s="240"/>
    </row>
    <row r="156" spans="1:8" ht="30.75" customHeight="1">
      <c r="A156" s="6" t="s">
        <v>87</v>
      </c>
      <c r="B156" s="102"/>
      <c r="C156" s="16"/>
      <c r="D156" s="102" t="s">
        <v>452</v>
      </c>
      <c r="E156" s="102"/>
      <c r="F156" s="105">
        <f>F157</f>
        <v>9172.2800000000007</v>
      </c>
      <c r="G156" s="240"/>
      <c r="H156" s="240"/>
    </row>
    <row r="157" spans="1:8" ht="33.75" customHeight="1">
      <c r="A157" s="6" t="s">
        <v>221</v>
      </c>
      <c r="B157" s="102"/>
      <c r="C157" s="16"/>
      <c r="D157" s="102"/>
      <c r="E157" s="102">
        <v>200</v>
      </c>
      <c r="F157" s="105">
        <v>9172.2800000000007</v>
      </c>
      <c r="G157" s="240"/>
      <c r="H157" s="240"/>
    </row>
    <row r="158" spans="1:8" ht="47.25" hidden="1" customHeight="1">
      <c r="A158" s="17" t="e">
        <f>'прил 3'!#REF!</f>
        <v>#REF!</v>
      </c>
      <c r="B158" s="10"/>
      <c r="C158" s="271">
        <v>1301</v>
      </c>
      <c r="D158" s="10"/>
      <c r="E158" s="10"/>
      <c r="F158" s="104">
        <f>F159</f>
        <v>0</v>
      </c>
      <c r="G158" s="239"/>
      <c r="H158" s="239"/>
    </row>
    <row r="159" spans="1:8" ht="31.15" hidden="1" customHeight="1">
      <c r="A159" s="8" t="s">
        <v>71</v>
      </c>
      <c r="B159" s="7"/>
      <c r="C159" s="7"/>
      <c r="D159" s="7" t="s">
        <v>75</v>
      </c>
      <c r="E159" s="7"/>
      <c r="F159" s="105">
        <f>F160</f>
        <v>0</v>
      </c>
      <c r="G159" s="240"/>
      <c r="H159" s="240"/>
    </row>
    <row r="160" spans="1:8" ht="30.75" hidden="1" customHeight="1">
      <c r="A160" s="6" t="s">
        <v>72</v>
      </c>
      <c r="B160" s="7"/>
      <c r="C160" s="7"/>
      <c r="D160" s="7" t="s">
        <v>88</v>
      </c>
      <c r="E160" s="7"/>
      <c r="F160" s="105"/>
      <c r="G160" s="240"/>
      <c r="H160" s="240"/>
    </row>
    <row r="161" spans="1:8" ht="40.5" hidden="1" customHeight="1">
      <c r="A161" s="18" t="s">
        <v>223</v>
      </c>
      <c r="B161" s="7"/>
      <c r="C161" s="7"/>
      <c r="D161" s="7"/>
      <c r="E161" s="7">
        <v>700</v>
      </c>
      <c r="F161" s="105">
        <f>F160</f>
        <v>0</v>
      </c>
      <c r="G161" s="240"/>
      <c r="H161" s="240"/>
    </row>
    <row r="162" spans="1:8">
      <c r="A162" s="99" t="s">
        <v>25</v>
      </c>
      <c r="B162" s="271"/>
      <c r="C162" s="261"/>
      <c r="D162" s="271"/>
      <c r="E162" s="271"/>
      <c r="F162" s="89">
        <f>F9</f>
        <v>10716414.079999998</v>
      </c>
      <c r="G162" s="235"/>
      <c r="H162" s="235"/>
    </row>
    <row r="163" spans="1:8">
      <c r="A163" s="272"/>
      <c r="B163" s="113"/>
      <c r="D163" s="113"/>
      <c r="E163" s="113"/>
    </row>
    <row r="164" spans="1:8">
      <c r="A164" s="272"/>
      <c r="B164" s="113"/>
      <c r="D164" s="113"/>
      <c r="E164" s="113"/>
    </row>
  </sheetData>
  <mergeCells count="12">
    <mergeCell ref="F2:G2"/>
    <mergeCell ref="F3:G3"/>
    <mergeCell ref="F1:G1"/>
    <mergeCell ref="A5:H5"/>
    <mergeCell ref="G7:G8"/>
    <mergeCell ref="H7:H8"/>
    <mergeCell ref="F7:F8"/>
    <mergeCell ref="A7:A8"/>
    <mergeCell ref="B7:B8"/>
    <mergeCell ref="C7:C8"/>
    <mergeCell ref="D7:D8"/>
    <mergeCell ref="E7:E8"/>
  </mergeCells>
  <printOptions horizontalCentered="1"/>
  <pageMargins left="0.70866141732283472" right="0" top="0" bottom="0" header="0" footer="0"/>
  <pageSetup paperSize="9" scale="7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opLeftCell="A14" workbookViewId="0">
      <selection activeCell="B18" sqref="B18"/>
    </sheetView>
  </sheetViews>
  <sheetFormatPr defaultRowHeight="15.75"/>
  <cols>
    <col min="1" max="1" width="14" style="113" customWidth="1"/>
    <col min="2" max="2" width="29.83203125" style="113" customWidth="1"/>
    <col min="3" max="3" width="106.83203125" style="113" customWidth="1"/>
    <col min="4" max="5" width="50.5" style="113" customWidth="1"/>
    <col min="6" max="16384" width="9.33203125" style="113"/>
  </cols>
  <sheetData>
    <row r="1" spans="1:3">
      <c r="A1" s="150"/>
      <c r="C1" s="152" t="s">
        <v>309</v>
      </c>
    </row>
    <row r="2" spans="1:3">
      <c r="A2" s="150"/>
      <c r="C2" s="152" t="str">
        <f>Прил1!F2</f>
        <v>к  решению  МС АСП</v>
      </c>
    </row>
    <row r="3" spans="1:3">
      <c r="A3" s="150"/>
      <c r="C3" s="258" t="str">
        <f>Прил1!F3</f>
        <v>от 20.12.2021 № 35</v>
      </c>
    </row>
    <row r="4" spans="1:3">
      <c r="A4" s="112"/>
      <c r="C4" s="153"/>
    </row>
    <row r="5" spans="1:3" ht="13.15" customHeight="1">
      <c r="A5" s="316" t="s">
        <v>433</v>
      </c>
      <c r="B5" s="316"/>
      <c r="C5" s="316"/>
    </row>
    <row r="6" spans="1:3" ht="23.45" customHeight="1">
      <c r="A6" s="316"/>
      <c r="B6" s="316"/>
      <c r="C6" s="316"/>
    </row>
    <row r="7" spans="1:3" ht="54.75" customHeight="1">
      <c r="A7" s="259" t="s">
        <v>310</v>
      </c>
      <c r="B7" s="259" t="s">
        <v>54</v>
      </c>
      <c r="C7" s="259" t="s">
        <v>311</v>
      </c>
    </row>
    <row r="8" spans="1:3" ht="41.45" customHeight="1">
      <c r="A8" s="151">
        <v>983</v>
      </c>
      <c r="B8" s="325" t="s">
        <v>432</v>
      </c>
      <c r="C8" s="326"/>
    </row>
    <row r="9" spans="1:3" ht="52.9" customHeight="1">
      <c r="A9" s="154">
        <v>983</v>
      </c>
      <c r="B9" s="154" t="s">
        <v>312</v>
      </c>
      <c r="C9" s="260" t="s">
        <v>55</v>
      </c>
    </row>
    <row r="10" spans="1:3" ht="59.45" hidden="1" customHeight="1">
      <c r="A10" s="154">
        <v>983</v>
      </c>
      <c r="B10" s="154" t="s">
        <v>313</v>
      </c>
      <c r="C10" s="260" t="s">
        <v>314</v>
      </c>
    </row>
    <row r="11" spans="1:3" ht="45">
      <c r="A11" s="154">
        <v>983</v>
      </c>
      <c r="B11" s="154" t="s">
        <v>315</v>
      </c>
      <c r="C11" s="260" t="s">
        <v>225</v>
      </c>
    </row>
    <row r="12" spans="1:3" s="163" customFormat="1" ht="46.9" hidden="1" customHeight="1">
      <c r="A12" s="161">
        <v>983</v>
      </c>
      <c r="B12" s="161" t="s">
        <v>316</v>
      </c>
      <c r="C12" s="162" t="s">
        <v>227</v>
      </c>
    </row>
    <row r="13" spans="1:3" ht="63" customHeight="1">
      <c r="A13" s="154">
        <v>983</v>
      </c>
      <c r="B13" s="154" t="s">
        <v>386</v>
      </c>
      <c r="C13" s="260" t="s">
        <v>387</v>
      </c>
    </row>
    <row r="14" spans="1:3" ht="49.15" customHeight="1">
      <c r="A14" s="154">
        <v>983</v>
      </c>
      <c r="B14" s="154" t="s">
        <v>388</v>
      </c>
      <c r="C14" s="260" t="s">
        <v>389</v>
      </c>
    </row>
    <row r="15" spans="1:3" ht="25.15" customHeight="1">
      <c r="A15" s="154">
        <v>983</v>
      </c>
      <c r="B15" s="154" t="s">
        <v>317</v>
      </c>
      <c r="C15" s="260" t="s">
        <v>318</v>
      </c>
    </row>
    <row r="16" spans="1:3" ht="17.45" customHeight="1">
      <c r="A16" s="154">
        <v>983</v>
      </c>
      <c r="B16" s="154" t="s">
        <v>319</v>
      </c>
      <c r="C16" s="260" t="s">
        <v>89</v>
      </c>
    </row>
    <row r="17" spans="1:3" ht="33" customHeight="1">
      <c r="A17" s="154">
        <v>983</v>
      </c>
      <c r="B17" s="154" t="s">
        <v>320</v>
      </c>
      <c r="C17" s="260" t="s">
        <v>68</v>
      </c>
    </row>
    <row r="18" spans="1:3" ht="27.75" customHeight="1">
      <c r="A18" s="154">
        <v>983</v>
      </c>
      <c r="B18" s="154" t="s">
        <v>506</v>
      </c>
      <c r="C18" s="260" t="s">
        <v>505</v>
      </c>
    </row>
    <row r="19" spans="1:3" ht="61.9" customHeight="1">
      <c r="A19" s="154">
        <v>983</v>
      </c>
      <c r="B19" s="154" t="s">
        <v>322</v>
      </c>
      <c r="C19" s="260" t="s">
        <v>241</v>
      </c>
    </row>
    <row r="20" spans="1:3" ht="61.9" customHeight="1">
      <c r="A20" s="154">
        <v>983</v>
      </c>
      <c r="B20" s="154" t="s">
        <v>489</v>
      </c>
      <c r="C20" s="262" t="s">
        <v>470</v>
      </c>
    </row>
    <row r="21" spans="1:3">
      <c r="A21" s="155">
        <v>983</v>
      </c>
      <c r="B21" s="155" t="s">
        <v>321</v>
      </c>
      <c r="C21" s="74" t="s">
        <v>268</v>
      </c>
    </row>
    <row r="22" spans="1:3" ht="39" customHeight="1">
      <c r="A22" s="154">
        <v>983</v>
      </c>
      <c r="B22" s="154" t="s">
        <v>325</v>
      </c>
      <c r="C22" s="260" t="s">
        <v>90</v>
      </c>
    </row>
    <row r="23" spans="1:3" s="158" customFormat="1" ht="57" customHeight="1">
      <c r="A23" s="156">
        <v>983</v>
      </c>
      <c r="B23" s="156" t="s">
        <v>326</v>
      </c>
      <c r="C23" s="157" t="s">
        <v>166</v>
      </c>
    </row>
    <row r="24" spans="1:3" ht="52.15" customHeight="1">
      <c r="A24" s="154">
        <v>983</v>
      </c>
      <c r="B24" s="154" t="s">
        <v>327</v>
      </c>
      <c r="C24" s="260" t="s">
        <v>328</v>
      </c>
    </row>
    <row r="25" spans="1:3" ht="36" customHeight="1">
      <c r="A25" s="154">
        <v>983</v>
      </c>
      <c r="B25" s="154" t="s">
        <v>329</v>
      </c>
      <c r="C25" s="260" t="s">
        <v>204</v>
      </c>
    </row>
    <row r="26" spans="1:3" ht="60">
      <c r="A26" s="154">
        <v>983</v>
      </c>
      <c r="B26" s="154" t="s">
        <v>330</v>
      </c>
      <c r="C26" s="260" t="s">
        <v>331</v>
      </c>
    </row>
    <row r="27" spans="1:3" ht="30">
      <c r="A27" s="155">
        <v>983</v>
      </c>
      <c r="B27" s="155" t="s">
        <v>323</v>
      </c>
      <c r="C27" s="74" t="s">
        <v>324</v>
      </c>
    </row>
    <row r="28" spans="1:3" s="80" customFormat="1" ht="15">
      <c r="A28" s="159">
        <v>983</v>
      </c>
      <c r="B28" s="159" t="s">
        <v>332</v>
      </c>
      <c r="C28" s="83" t="s">
        <v>302</v>
      </c>
    </row>
    <row r="29" spans="1:3" s="80" customFormat="1" ht="15">
      <c r="A29" s="159">
        <v>983</v>
      </c>
      <c r="B29" s="159" t="s">
        <v>333</v>
      </c>
      <c r="C29" s="83" t="s">
        <v>303</v>
      </c>
    </row>
    <row r="30" spans="1:3" s="80" customFormat="1" ht="15">
      <c r="C30" s="160"/>
    </row>
    <row r="31" spans="1:3" s="80" customFormat="1" ht="15"/>
    <row r="32" spans="1:3" s="80" customFormat="1" ht="15"/>
  </sheetData>
  <mergeCells count="2">
    <mergeCell ref="A5:C6"/>
    <mergeCell ref="B8:C8"/>
  </mergeCells>
  <pageMargins left="0.7" right="0.7" top="0.75" bottom="0.75" header="0.3" footer="0.3"/>
  <pageSetup paperSize="9" scale="8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="78" zoomScaleNormal="78" workbookViewId="0">
      <selection activeCell="A5" sqref="A5:C5"/>
    </sheetView>
  </sheetViews>
  <sheetFormatPr defaultRowHeight="11.25"/>
  <cols>
    <col min="1" max="1" width="11.33203125" customWidth="1"/>
    <col min="2" max="2" width="86" customWidth="1"/>
    <col min="3" max="3" width="54" customWidth="1"/>
  </cols>
  <sheetData>
    <row r="1" spans="1:3" ht="16.5">
      <c r="A1" s="111"/>
      <c r="B1" s="111"/>
      <c r="C1" s="117" t="s">
        <v>180</v>
      </c>
    </row>
    <row r="2" spans="1:3" ht="16.5">
      <c r="A2" s="111"/>
      <c r="B2" s="111"/>
      <c r="C2" s="117" t="str">
        <f>Прил1!F2</f>
        <v>к  решению  МС АСП</v>
      </c>
    </row>
    <row r="3" spans="1:3" ht="16.5">
      <c r="A3" s="111"/>
      <c r="B3" s="111"/>
      <c r="C3" s="117" t="str">
        <f>Прил1!F3</f>
        <v>от 20.12.2021 № 35</v>
      </c>
    </row>
    <row r="4" spans="1:3" ht="15.75">
      <c r="A4" s="114"/>
      <c r="B4" s="111"/>
      <c r="C4" s="111"/>
    </row>
    <row r="5" spans="1:3" ht="42" customHeight="1">
      <c r="A5" s="327" t="s">
        <v>396</v>
      </c>
      <c r="B5" s="327"/>
      <c r="C5" s="327"/>
    </row>
    <row r="6" spans="1:3" ht="15.75">
      <c r="A6" s="112"/>
      <c r="B6" s="111"/>
      <c r="C6" s="111"/>
    </row>
    <row r="7" spans="1:3" ht="16.5">
      <c r="A7" s="115" t="s">
        <v>181</v>
      </c>
      <c r="B7" s="115" t="s">
        <v>0</v>
      </c>
      <c r="C7" s="115" t="s">
        <v>182</v>
      </c>
    </row>
    <row r="8" spans="1:3" ht="42.6" customHeight="1">
      <c r="A8" s="115">
        <v>1</v>
      </c>
      <c r="B8" s="116" t="s">
        <v>395</v>
      </c>
      <c r="C8" s="115">
        <v>983</v>
      </c>
    </row>
  </sheetData>
  <mergeCells count="1">
    <mergeCell ref="A5:C5"/>
  </mergeCells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opLeftCell="A17" zoomScale="70" zoomScaleNormal="70" workbookViewId="0">
      <selection activeCell="C22" sqref="C22"/>
    </sheetView>
  </sheetViews>
  <sheetFormatPr defaultRowHeight="15.75"/>
  <cols>
    <col min="1" max="1" width="80" style="13" customWidth="1"/>
    <col min="2" max="2" width="31" style="13" customWidth="1"/>
    <col min="3" max="3" width="31.33203125" style="56" customWidth="1"/>
    <col min="4" max="4" width="2.5" style="13" customWidth="1"/>
    <col min="5" max="5" width="26.6640625" style="13" customWidth="1"/>
    <col min="6" max="6" width="24.33203125" style="13" customWidth="1"/>
    <col min="7" max="16384" width="9.33203125" style="13"/>
  </cols>
  <sheetData>
    <row r="1" spans="1:6">
      <c r="E1" s="139" t="s">
        <v>305</v>
      </c>
    </row>
    <row r="2" spans="1:6">
      <c r="E2" s="100" t="str">
        <f>Прил1!F2</f>
        <v>к  решению  МС АСП</v>
      </c>
    </row>
    <row r="3" spans="1:6">
      <c r="E3" s="258" t="str">
        <f>Прил1!F3</f>
        <v>от 20.12.2021 № 35</v>
      </c>
    </row>
    <row r="4" spans="1:6">
      <c r="A4" s="5"/>
    </row>
    <row r="5" spans="1:6" ht="45" customHeight="1" thickBot="1">
      <c r="A5" s="328" t="s">
        <v>397</v>
      </c>
      <c r="B5" s="285"/>
      <c r="C5" s="285"/>
      <c r="D5" s="285"/>
      <c r="E5" s="285"/>
    </row>
    <row r="6" spans="1:6" ht="23.25" customHeight="1">
      <c r="A6" s="329" t="s">
        <v>119</v>
      </c>
      <c r="B6" s="283" t="s">
        <v>120</v>
      </c>
      <c r="C6" s="246" t="s">
        <v>236</v>
      </c>
      <c r="D6" s="168"/>
      <c r="E6" s="168"/>
      <c r="F6" s="42"/>
    </row>
    <row r="7" spans="1:6">
      <c r="A7" s="330"/>
      <c r="B7" s="331"/>
      <c r="C7" s="247" t="s">
        <v>121</v>
      </c>
      <c r="D7" s="168"/>
      <c r="E7" s="168"/>
      <c r="F7" s="42"/>
    </row>
    <row r="8" spans="1:6" ht="66.599999999999994" customHeight="1">
      <c r="A8" s="242" t="str">
        <f>'прил 4'!A81</f>
        <v>МП «Развитие потребительского рынка Артемьевского сельского поселения" на 2019-2021 годы</v>
      </c>
      <c r="B8" s="174" t="str">
        <f>'прил 4'!D81</f>
        <v>01.0.00.00000</v>
      </c>
      <c r="C8" s="248">
        <f>'прил 4'!F80</f>
        <v>59900</v>
      </c>
      <c r="D8" s="173"/>
      <c r="E8" s="173"/>
      <c r="F8" s="42"/>
    </row>
    <row r="9" spans="1:6" ht="69" customHeight="1">
      <c r="A9" s="244" t="str">
        <f>'прил 4'!A83</f>
        <v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v>
      </c>
      <c r="B9" s="7" t="str">
        <f>'прил 4'!D83</f>
        <v xml:space="preserve">  01.9.00.29526</v>
      </c>
      <c r="C9" s="249">
        <v>59900</v>
      </c>
      <c r="D9" s="219"/>
      <c r="E9" s="219"/>
      <c r="F9" s="42"/>
    </row>
    <row r="10" spans="1:6" ht="72" customHeight="1">
      <c r="A10" s="242" t="str">
        <f>'прил 4'!A64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0" s="174" t="s">
        <v>239</v>
      </c>
      <c r="C10" s="248">
        <f>'прил 4'!F63</f>
        <v>3349947</v>
      </c>
      <c r="D10" s="173"/>
      <c r="E10" s="173"/>
      <c r="F10" s="42"/>
    </row>
    <row r="11" spans="1:6" ht="64.150000000000006" customHeight="1">
      <c r="A11" s="244" t="str">
        <f>'прил 4'!A66</f>
        <v>Ремонт и содержание  автомобильных дорог местного значения в границах населенных пунктов, ремонт дворовых территорий</v>
      </c>
      <c r="B11" s="7" t="str">
        <f>'прил 4'!D66</f>
        <v>02.9.00.20210</v>
      </c>
      <c r="C11" s="249">
        <v>3349947</v>
      </c>
      <c r="D11" s="219"/>
      <c r="E11" s="219"/>
      <c r="F11" s="42"/>
    </row>
    <row r="12" spans="1:6" ht="48" hidden="1" customHeight="1">
      <c r="A12" s="250" t="str">
        <f>'прил 4'!A67</f>
        <v>Расходы на финансирование дорожного хозяйства за счет средств областного бюджета</v>
      </c>
      <c r="B12" s="7" t="s">
        <v>231</v>
      </c>
      <c r="C12" s="249">
        <f>'прил 4'!F67</f>
        <v>0</v>
      </c>
      <c r="D12" s="219"/>
      <c r="E12" s="219"/>
      <c r="F12" s="42"/>
    </row>
    <row r="13" spans="1:6" ht="33.6" hidden="1" customHeight="1">
      <c r="A13" s="251" t="str">
        <f>'прил 4'!A68</f>
        <v>Софинансирование мероприятий по ремонту дорог поселения</v>
      </c>
      <c r="B13" s="7" t="s">
        <v>232</v>
      </c>
      <c r="C13" s="249">
        <f>'прил 4'!F68</f>
        <v>0</v>
      </c>
      <c r="D13" s="219"/>
      <c r="E13" s="219"/>
      <c r="F13" s="42"/>
    </row>
    <row r="14" spans="1:6" ht="39.6" hidden="1" customHeight="1">
      <c r="A14" s="250" t="s">
        <v>193</v>
      </c>
      <c r="B14" s="7" t="s">
        <v>192</v>
      </c>
      <c r="C14" s="249">
        <f>'прил 4'!F69</f>
        <v>0</v>
      </c>
      <c r="D14" s="219"/>
      <c r="E14" s="219"/>
      <c r="F14" s="42"/>
    </row>
    <row r="15" spans="1:6" ht="80.45" hidden="1" customHeight="1">
      <c r="A15" s="250" t="str">
        <f>'прил 4'!A69</f>
        <v>Мероприятия, направленные на комплексное развитие транспортной инфраструктуры городской агломерации "Ярославская" за счет средств областного бюджета</v>
      </c>
      <c r="B15" s="7" t="str">
        <f>'прил 4'!D69</f>
        <v>02.0.01.73930</v>
      </c>
      <c r="C15" s="249">
        <f>'прил 4'!F69</f>
        <v>0</v>
      </c>
      <c r="D15" s="219"/>
      <c r="E15" s="219"/>
      <c r="F15" s="42"/>
    </row>
    <row r="16" spans="1:6" ht="68.45" hidden="1" customHeight="1">
      <c r="A16" s="250" t="str">
        <f>'прил 4'!A70</f>
        <v>Софинансирование мероприятий, направленных на комплексное развитие транспортной инфраструктуры городской агломерации "Ярославская"</v>
      </c>
      <c r="B16" s="7" t="str">
        <f>'прил 4'!D70</f>
        <v>02.0.01.23930</v>
      </c>
      <c r="C16" s="249">
        <f>'прил 4'!F70</f>
        <v>0</v>
      </c>
      <c r="D16" s="219"/>
      <c r="E16" s="219"/>
      <c r="F16" s="42"/>
    </row>
    <row r="17" spans="1:6" ht="67.150000000000006" customHeight="1">
      <c r="A17" s="242" t="str">
        <f>'прил 4'!A108</f>
        <v>МП «Обеспечение питьевой водой жителей населенных пунктов Артемьевского сельского поселения" на 2020-2022 годы</v>
      </c>
      <c r="B17" s="174" t="s">
        <v>243</v>
      </c>
      <c r="C17" s="248">
        <f>'прил 4'!F107</f>
        <v>200000</v>
      </c>
      <c r="D17" s="173"/>
      <c r="E17" s="173"/>
      <c r="F17" s="42"/>
    </row>
    <row r="18" spans="1:6" ht="63.6" customHeight="1">
      <c r="A18" s="244" t="str">
        <f>'прил 4'!A111</f>
        <v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v>
      </c>
      <c r="B18" s="7" t="str">
        <f>'прил 4'!D111</f>
        <v>03.9.00.10051</v>
      </c>
      <c r="C18" s="252">
        <f>C17</f>
        <v>200000</v>
      </c>
      <c r="D18" s="172"/>
      <c r="E18" s="172"/>
      <c r="F18" s="42"/>
    </row>
    <row r="19" spans="1:6" ht="59.45" customHeight="1">
      <c r="A19" s="242" t="str">
        <f>'прил 4'!A122</f>
        <v xml:space="preserve">МП «Комплексное развитие территории Артемьевского сельского поселения» на 2021 год </v>
      </c>
      <c r="B19" s="174" t="str">
        <f>'прил 4'!D122</f>
        <v>05.9.00.00000</v>
      </c>
      <c r="C19" s="248">
        <f>'прил 4'!F122</f>
        <v>184574.4</v>
      </c>
      <c r="D19" s="173"/>
      <c r="E19" s="173"/>
      <c r="F19" s="42"/>
    </row>
    <row r="20" spans="1:6" ht="52.15" customHeight="1">
      <c r="A20" s="244" t="str">
        <f>'прил 4'!A123</f>
        <v xml:space="preserve">Мероприятия по реализации муниципальной программы «Комплексное развитие территории Артемьевского сельского поселения» на 2021 год </v>
      </c>
      <c r="B20" s="7" t="str">
        <f>'прил 4'!D123</f>
        <v>05.9.00.L5760</v>
      </c>
      <c r="C20" s="249">
        <f>C19</f>
        <v>184574.4</v>
      </c>
      <c r="D20" s="219"/>
      <c r="E20" s="219"/>
      <c r="F20" s="42"/>
    </row>
    <row r="21" spans="1:6" ht="15" customHeight="1" thickBot="1">
      <c r="A21" s="253" t="s">
        <v>25</v>
      </c>
      <c r="B21" s="254"/>
      <c r="C21" s="255">
        <f>C8+C10+C17+C19</f>
        <v>3794421.4</v>
      </c>
      <c r="D21" s="173"/>
      <c r="E21" s="173"/>
      <c r="F21" s="42"/>
    </row>
    <row r="22" spans="1:6" ht="16.149999999999999" customHeight="1">
      <c r="A22" s="71"/>
      <c r="B22" s="70"/>
      <c r="C22" s="72"/>
      <c r="D22" s="72"/>
      <c r="E22" s="72"/>
      <c r="F22" s="69"/>
    </row>
    <row r="23" spans="1:6" ht="14.45" customHeight="1"/>
    <row r="24" spans="1:6" ht="14.45" customHeight="1"/>
    <row r="25" spans="1:6">
      <c r="C25" s="91"/>
    </row>
  </sheetData>
  <mergeCells count="3">
    <mergeCell ref="A5:E5"/>
    <mergeCell ref="A6:A7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topLeftCell="A16" workbookViewId="0">
      <selection activeCell="C29" sqref="C29:C33"/>
    </sheetView>
  </sheetViews>
  <sheetFormatPr defaultRowHeight="15.75"/>
  <cols>
    <col min="1" max="1" width="11" style="12" customWidth="1"/>
    <col min="2" max="2" width="104.5" style="13" customWidth="1"/>
    <col min="3" max="3" width="23.33203125" style="56" customWidth="1"/>
    <col min="4" max="4" width="18" style="13" customWidth="1"/>
    <col min="5" max="5" width="11.33203125" style="13" bestFit="1" customWidth="1"/>
    <col min="6" max="16384" width="9.33203125" style="13"/>
  </cols>
  <sheetData>
    <row r="1" spans="1:4">
      <c r="C1" s="14" t="s">
        <v>334</v>
      </c>
    </row>
    <row r="2" spans="1:4">
      <c r="C2" s="14" t="str">
        <f>Прил1!F2</f>
        <v>к  решению  МС АСП</v>
      </c>
    </row>
    <row r="3" spans="1:4">
      <c r="C3" s="14" t="str">
        <f>Прил1!F3</f>
        <v>от 20.12.2021 № 35</v>
      </c>
    </row>
    <row r="4" spans="1:4">
      <c r="A4" s="2"/>
    </row>
    <row r="5" spans="1:4">
      <c r="A5" s="2"/>
    </row>
    <row r="6" spans="1:4" ht="15.75" customHeight="1">
      <c r="A6" s="327" t="s">
        <v>398</v>
      </c>
      <c r="B6" s="332"/>
      <c r="C6" s="332"/>
    </row>
    <row r="7" spans="1:4" ht="15.75" customHeight="1">
      <c r="A7" s="332"/>
      <c r="B7" s="332"/>
      <c r="C7" s="332"/>
    </row>
    <row r="8" spans="1:4" ht="39" customHeight="1">
      <c r="A8" s="332"/>
      <c r="B8" s="332"/>
      <c r="C8" s="332"/>
    </row>
    <row r="9" spans="1:4">
      <c r="A9" s="55"/>
    </row>
    <row r="10" spans="1:4">
      <c r="A10" s="49" t="s">
        <v>124</v>
      </c>
      <c r="B10" s="46" t="s">
        <v>125</v>
      </c>
      <c r="C10" s="47" t="s">
        <v>126</v>
      </c>
    </row>
    <row r="11" spans="1:4">
      <c r="A11" s="16">
        <v>1</v>
      </c>
      <c r="B11" s="48">
        <v>2</v>
      </c>
      <c r="C11" s="142">
        <v>3</v>
      </c>
    </row>
    <row r="12" spans="1:4">
      <c r="A12" s="16"/>
      <c r="B12" s="50" t="s">
        <v>127</v>
      </c>
      <c r="C12" s="108">
        <f>C14+C15+C16+C17+C18+C19+C20+C21+C22+C23</f>
        <v>3349947</v>
      </c>
      <c r="D12" s="91"/>
    </row>
    <row r="13" spans="1:4">
      <c r="A13" s="16"/>
      <c r="B13" s="51" t="s">
        <v>97</v>
      </c>
      <c r="C13" s="142"/>
    </row>
    <row r="14" spans="1:4" ht="31.15" customHeight="1">
      <c r="A14" s="16" t="s">
        <v>128</v>
      </c>
      <c r="B14" s="256" t="s">
        <v>455</v>
      </c>
      <c r="C14" s="136">
        <v>155722</v>
      </c>
    </row>
    <row r="15" spans="1:4" ht="31.5">
      <c r="A15" s="16" t="s">
        <v>129</v>
      </c>
      <c r="B15" s="52" t="s">
        <v>130</v>
      </c>
      <c r="C15" s="274">
        <f>прил2!J12</f>
        <v>1054700</v>
      </c>
    </row>
    <row r="16" spans="1:4" ht="31.5">
      <c r="A16" s="16" t="s">
        <v>131</v>
      </c>
      <c r="B16" s="51" t="s">
        <v>148</v>
      </c>
      <c r="C16" s="274">
        <v>137120</v>
      </c>
    </row>
    <row r="17" spans="1:3" ht="31.5">
      <c r="A17" s="16" t="s">
        <v>132</v>
      </c>
      <c r="B17" s="51" t="s">
        <v>133</v>
      </c>
      <c r="C17" s="274">
        <v>1233993</v>
      </c>
    </row>
    <row r="18" spans="1:3" ht="47.25">
      <c r="A18" s="16" t="s">
        <v>134</v>
      </c>
      <c r="B18" s="65" t="s">
        <v>481</v>
      </c>
      <c r="C18" s="274">
        <v>0</v>
      </c>
    </row>
    <row r="19" spans="1:3">
      <c r="A19" s="16" t="s">
        <v>135</v>
      </c>
      <c r="B19" s="51" t="s">
        <v>502</v>
      </c>
      <c r="C19" s="274">
        <v>758240.12</v>
      </c>
    </row>
    <row r="20" spans="1:3" ht="82.5" customHeight="1">
      <c r="A20" s="16" t="s">
        <v>136</v>
      </c>
      <c r="B20" s="65" t="s">
        <v>483</v>
      </c>
      <c r="C20" s="134">
        <v>0</v>
      </c>
    </row>
    <row r="21" spans="1:3" ht="94.5">
      <c r="A21" s="16" t="s">
        <v>137</v>
      </c>
      <c r="B21" s="51" t="s">
        <v>138</v>
      </c>
      <c r="C21" s="274">
        <v>10171.879999999999</v>
      </c>
    </row>
    <row r="22" spans="1:3" ht="87" customHeight="1">
      <c r="A22" s="16" t="s">
        <v>139</v>
      </c>
      <c r="B22" s="51" t="s">
        <v>140</v>
      </c>
      <c r="C22" s="11">
        <v>0</v>
      </c>
    </row>
    <row r="23" spans="1:3" ht="78.75">
      <c r="A23" s="16" t="s">
        <v>141</v>
      </c>
      <c r="B23" s="65" t="s">
        <v>482</v>
      </c>
      <c r="C23" s="11">
        <v>0</v>
      </c>
    </row>
    <row r="24" spans="1:3">
      <c r="A24" s="16">
        <v>1</v>
      </c>
      <c r="B24" s="24">
        <v>2</v>
      </c>
      <c r="C24" s="11">
        <v>3</v>
      </c>
    </row>
    <row r="25" spans="1:3">
      <c r="A25" s="49"/>
      <c r="B25" s="53" t="s">
        <v>142</v>
      </c>
      <c r="C25" s="101">
        <f>C27+C33+C34</f>
        <v>3349947</v>
      </c>
    </row>
    <row r="26" spans="1:3">
      <c r="A26" s="16"/>
      <c r="B26" s="52" t="s">
        <v>106</v>
      </c>
      <c r="C26" s="90"/>
    </row>
    <row r="27" spans="1:3" ht="63">
      <c r="A27" s="16" t="s">
        <v>128</v>
      </c>
      <c r="B27" s="65" t="s">
        <v>453</v>
      </c>
      <c r="C27" s="135">
        <f>C28+C29+C30+C31+C32</f>
        <v>3349947</v>
      </c>
    </row>
    <row r="28" spans="1:3">
      <c r="A28" s="16" t="s">
        <v>149</v>
      </c>
      <c r="B28" s="51" t="s">
        <v>143</v>
      </c>
      <c r="C28" s="90">
        <v>0</v>
      </c>
    </row>
    <row r="29" spans="1:3">
      <c r="A29" s="16" t="s">
        <v>150</v>
      </c>
      <c r="B29" s="51" t="s">
        <v>144</v>
      </c>
      <c r="C29" s="276">
        <v>1744414.32</v>
      </c>
    </row>
    <row r="30" spans="1:3">
      <c r="A30" s="16" t="s">
        <v>151</v>
      </c>
      <c r="B30" s="51" t="s">
        <v>145</v>
      </c>
      <c r="C30" s="276">
        <v>1443245.09</v>
      </c>
    </row>
    <row r="31" spans="1:3">
      <c r="A31" s="16" t="s">
        <v>152</v>
      </c>
      <c r="B31" s="65" t="s">
        <v>454</v>
      </c>
      <c r="C31" s="149">
        <v>0</v>
      </c>
    </row>
    <row r="32" spans="1:3">
      <c r="A32" s="16" t="s">
        <v>153</v>
      </c>
      <c r="B32" s="141" t="s">
        <v>284</v>
      </c>
      <c r="C32" s="276">
        <v>162287.59</v>
      </c>
    </row>
    <row r="33" spans="1:3" ht="47.25">
      <c r="A33" s="16" t="s">
        <v>129</v>
      </c>
      <c r="B33" s="65" t="s">
        <v>463</v>
      </c>
      <c r="C33" s="149">
        <v>0</v>
      </c>
    </row>
    <row r="34" spans="1:3" ht="31.5">
      <c r="A34" s="16" t="s">
        <v>131</v>
      </c>
      <c r="B34" s="52" t="s">
        <v>146</v>
      </c>
      <c r="C34" s="90">
        <v>0</v>
      </c>
    </row>
    <row r="35" spans="1:3">
      <c r="A35" s="16" t="s">
        <v>154</v>
      </c>
      <c r="B35" s="52" t="s">
        <v>464</v>
      </c>
      <c r="C35" s="90">
        <v>0</v>
      </c>
    </row>
    <row r="36" spans="1:3">
      <c r="A36" s="16" t="s">
        <v>155</v>
      </c>
      <c r="B36" s="52" t="s">
        <v>147</v>
      </c>
      <c r="C36" s="90">
        <v>0</v>
      </c>
    </row>
  </sheetData>
  <mergeCells count="1">
    <mergeCell ref="A6:C8"/>
  </mergeCells>
  <printOptions horizontalCentered="1"/>
  <pageMargins left="0" right="0" top="0" bottom="0" header="0" footer="0"/>
  <pageSetup paperSize="9" scale="75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topLeftCell="A13" zoomScale="60" workbookViewId="0">
      <selection activeCell="A5" sqref="A5:E7"/>
    </sheetView>
  </sheetViews>
  <sheetFormatPr defaultRowHeight="15.75"/>
  <cols>
    <col min="1" max="1" width="39.6640625" style="113" customWidth="1"/>
    <col min="2" max="2" width="62.83203125" style="113" customWidth="1"/>
    <col min="3" max="3" width="36.1640625" style="147" customWidth="1"/>
    <col min="4" max="4" width="18.5" style="28" hidden="1" customWidth="1"/>
    <col min="5" max="5" width="20.5" style="28" customWidth="1"/>
    <col min="6" max="6" width="17.1640625" style="113" customWidth="1"/>
    <col min="7" max="16384" width="9.33203125" style="113"/>
  </cols>
  <sheetData>
    <row r="1" spans="1:5">
      <c r="E1" s="14" t="s">
        <v>240</v>
      </c>
    </row>
    <row r="2" spans="1:5">
      <c r="E2" s="14" t="str">
        <f>Прил1!F2</f>
        <v>к  решению  МС АСП</v>
      </c>
    </row>
    <row r="3" spans="1:5">
      <c r="E3" s="14" t="str">
        <f>Прил1!F3</f>
        <v>от 20.12.2021 № 35</v>
      </c>
    </row>
    <row r="4" spans="1:5">
      <c r="A4" s="112"/>
    </row>
    <row r="5" spans="1:5" ht="33.75" customHeight="1">
      <c r="A5" s="333" t="s">
        <v>399</v>
      </c>
      <c r="B5" s="321"/>
      <c r="C5" s="321"/>
      <c r="D5" s="321"/>
      <c r="E5" s="334"/>
    </row>
    <row r="6" spans="1:5" ht="15.75" customHeight="1">
      <c r="A6" s="326"/>
      <c r="B6" s="331"/>
      <c r="C6" s="331"/>
      <c r="D6" s="331"/>
      <c r="E6" s="325"/>
    </row>
    <row r="7" spans="1:5" ht="10.5" customHeight="1">
      <c r="A7" s="326"/>
      <c r="B7" s="331"/>
      <c r="C7" s="331"/>
      <c r="D7" s="331"/>
      <c r="E7" s="335"/>
    </row>
    <row r="8" spans="1:5">
      <c r="A8" s="102" t="s">
        <v>290</v>
      </c>
      <c r="B8" s="102" t="s">
        <v>0</v>
      </c>
      <c r="C8" s="225">
        <v>2021</v>
      </c>
      <c r="D8" s="220"/>
      <c r="E8" s="164"/>
    </row>
    <row r="9" spans="1:5" ht="39.6" customHeight="1">
      <c r="A9" s="102" t="s">
        <v>400</v>
      </c>
      <c r="B9" s="102" t="s">
        <v>291</v>
      </c>
      <c r="C9" s="144">
        <f>C10-C12</f>
        <v>0</v>
      </c>
      <c r="D9" s="165"/>
      <c r="E9" s="172"/>
    </row>
    <row r="10" spans="1:5" ht="45.6" customHeight="1">
      <c r="A10" s="167" t="s">
        <v>401</v>
      </c>
      <c r="B10" s="145" t="s">
        <v>292</v>
      </c>
      <c r="C10" s="143">
        <f>C11</f>
        <v>0</v>
      </c>
      <c r="D10" s="166"/>
      <c r="E10" s="173"/>
    </row>
    <row r="11" spans="1:5" ht="61.15" customHeight="1">
      <c r="A11" s="102" t="s">
        <v>402</v>
      </c>
      <c r="B11" s="102" t="s">
        <v>293</v>
      </c>
      <c r="C11" s="144">
        <v>0</v>
      </c>
      <c r="D11" s="165"/>
      <c r="E11" s="172"/>
    </row>
    <row r="12" spans="1:5" ht="47.25">
      <c r="A12" s="167" t="s">
        <v>403</v>
      </c>
      <c r="B12" s="145" t="s">
        <v>294</v>
      </c>
      <c r="C12" s="143">
        <f>C13</f>
        <v>0</v>
      </c>
      <c r="D12" s="166"/>
      <c r="E12" s="173"/>
    </row>
    <row r="13" spans="1:5" ht="67.900000000000006" customHeight="1">
      <c r="A13" s="102" t="s">
        <v>404</v>
      </c>
      <c r="B13" s="102" t="s">
        <v>295</v>
      </c>
      <c r="C13" s="144">
        <v>0</v>
      </c>
      <c r="D13" s="165"/>
      <c r="E13" s="172"/>
    </row>
    <row r="14" spans="1:5" ht="73.150000000000006" customHeight="1">
      <c r="A14" s="102" t="s">
        <v>405</v>
      </c>
      <c r="B14" s="102" t="s">
        <v>296</v>
      </c>
      <c r="C14" s="144">
        <f>-(C15+C17)</f>
        <v>0</v>
      </c>
      <c r="D14" s="165"/>
      <c r="E14" s="172"/>
    </row>
    <row r="15" spans="1:5" ht="65.45" customHeight="1">
      <c r="A15" s="167" t="s">
        <v>406</v>
      </c>
      <c r="B15" s="145" t="s">
        <v>297</v>
      </c>
      <c r="C15" s="143">
        <v>0</v>
      </c>
      <c r="D15" s="166"/>
      <c r="E15" s="173"/>
    </row>
    <row r="16" spans="1:5" ht="77.45" customHeight="1">
      <c r="A16" s="102" t="s">
        <v>407</v>
      </c>
      <c r="B16" s="102" t="s">
        <v>298</v>
      </c>
      <c r="C16" s="144">
        <v>0</v>
      </c>
      <c r="D16" s="165"/>
      <c r="E16" s="172"/>
    </row>
    <row r="17" spans="1:5" ht="90" customHeight="1">
      <c r="A17" s="167" t="s">
        <v>408</v>
      </c>
      <c r="B17" s="145" t="s">
        <v>299</v>
      </c>
      <c r="C17" s="143">
        <f>C18</f>
        <v>0</v>
      </c>
      <c r="D17" s="166"/>
      <c r="E17" s="173"/>
    </row>
    <row r="18" spans="1:5" ht="94.15" customHeight="1">
      <c r="A18" s="102" t="s">
        <v>409</v>
      </c>
      <c r="B18" s="102" t="s">
        <v>300</v>
      </c>
      <c r="C18" s="144">
        <v>0</v>
      </c>
      <c r="D18" s="165"/>
      <c r="E18" s="172"/>
    </row>
    <row r="19" spans="1:5" ht="37.9" customHeight="1">
      <c r="A19" s="167" t="s">
        <v>410</v>
      </c>
      <c r="B19" s="140" t="s">
        <v>301</v>
      </c>
      <c r="C19" s="148">
        <f>C21-C20</f>
        <v>630752.99999999814</v>
      </c>
      <c r="D19" s="221"/>
      <c r="E19" s="223"/>
    </row>
    <row r="20" spans="1:5" ht="46.15" customHeight="1">
      <c r="A20" s="102" t="s">
        <v>411</v>
      </c>
      <c r="B20" s="65" t="s">
        <v>302</v>
      </c>
      <c r="C20" s="149">
        <f>Прил1!B9+C10</f>
        <v>10085661.08</v>
      </c>
      <c r="D20" s="222"/>
      <c r="E20" s="224"/>
    </row>
    <row r="21" spans="1:5" ht="31.5">
      <c r="A21" s="102" t="s">
        <v>412</v>
      </c>
      <c r="B21" s="65" t="s">
        <v>303</v>
      </c>
      <c r="C21" s="149">
        <f>Прил1!B14+C17</f>
        <v>10716414.079999998</v>
      </c>
      <c r="D21" s="222"/>
      <c r="E21" s="224"/>
    </row>
    <row r="22" spans="1:5" ht="24" customHeight="1">
      <c r="A22" s="336" t="s">
        <v>304</v>
      </c>
      <c r="B22" s="336"/>
      <c r="C22" s="148">
        <f>C19+C10-C17</f>
        <v>630752.99999999814</v>
      </c>
      <c r="D22" s="221"/>
      <c r="E22" s="223"/>
    </row>
    <row r="23" spans="1:5">
      <c r="A23" s="146"/>
    </row>
    <row r="24" spans="1:5">
      <c r="A24" s="150"/>
    </row>
    <row r="25" spans="1:5">
      <c r="A25" s="150"/>
    </row>
    <row r="26" spans="1:5">
      <c r="A26" s="150"/>
    </row>
    <row r="27" spans="1:5">
      <c r="A27" s="150"/>
    </row>
  </sheetData>
  <mergeCells count="2">
    <mergeCell ref="A5:E7"/>
    <mergeCell ref="A22:B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Прил1</vt:lpstr>
      <vt:lpstr>прил2</vt:lpstr>
      <vt:lpstr>прил 3</vt:lpstr>
      <vt:lpstr>прил 4</vt:lpstr>
      <vt:lpstr>прил 5</vt:lpstr>
      <vt:lpstr>Прил 6</vt:lpstr>
      <vt:lpstr>Прил7</vt:lpstr>
      <vt:lpstr>Прил 8</vt:lpstr>
      <vt:lpstr>прил9</vt:lpstr>
      <vt:lpstr>Прил10</vt:lpstr>
      <vt:lpstr>Прил11</vt:lpstr>
      <vt:lpstr>'прил 3'!Область_печати</vt:lpstr>
      <vt:lpstr>'прил 4'!Область_печати</vt:lpstr>
      <vt:lpstr>'Прил 8'!Область_печати</vt:lpstr>
      <vt:lpstr>Прил1!Область_печати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ZamGlava</cp:lastModifiedBy>
  <cp:lastPrinted>2021-12-20T06:00:38Z</cp:lastPrinted>
  <dcterms:created xsi:type="dcterms:W3CDTF">2016-11-09T10:06:10Z</dcterms:created>
  <dcterms:modified xsi:type="dcterms:W3CDTF">2021-12-21T06:02:58Z</dcterms:modified>
</cp:coreProperties>
</file>