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Бюджет 2024\Исп. б-та за 6 мес. 2024г\"/>
    </mc:Choice>
  </mc:AlternateContent>
  <xr:revisionPtr revIDLastSave="0" documentId="13_ncr:1_{5132361B-A0A6-483F-8396-D088DB50793E}" xr6:coauthVersionLast="45" xr6:coauthVersionMax="45" xr10:uidLastSave="{00000000-0000-0000-0000-000000000000}"/>
  <bookViews>
    <workbookView xWindow="-120" yWindow="-120" windowWidth="29040" windowHeight="15840" tabRatio="722" xr2:uid="{00000000-000D-0000-FFFF-FFFF00000000}"/>
  </bookViews>
  <sheets>
    <sheet name="прил. 1" sheetId="6" r:id="rId1"/>
    <sheet name="прил. 2" sheetId="4" r:id="rId2"/>
    <sheet name="прил. 3" sheetId="2" r:id="rId3"/>
    <sheet name="Прил 6" sheetId="12" state="hidden" r:id="rId4"/>
    <sheet name="прил. 4" sheetId="8" r:id="rId5"/>
    <sheet name="прил. 5" sheetId="11" r:id="rId6"/>
    <sheet name="прил. 6" sheetId="14" r:id="rId7"/>
    <sheet name="прил. 7" sheetId="15" r:id="rId8"/>
  </sheets>
  <definedNames>
    <definedName name="_xlnm.Print_Area" localSheetId="0">'прил. 1'!$A$1:$F$16</definedName>
    <definedName name="_xlnm.Print_Area" localSheetId="2">'прил. 3'!$A$1:$M$38</definedName>
    <definedName name="_xlnm.Print_Area" localSheetId="5">'прил. 5'!$A$1:$D$35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8" l="1"/>
  <c r="C23" i="8"/>
  <c r="D21" i="8"/>
  <c r="E21" i="8" s="1"/>
  <c r="E22" i="8"/>
  <c r="D19" i="8"/>
  <c r="D17" i="8"/>
  <c r="D15" i="8"/>
  <c r="D13" i="8"/>
  <c r="D7" i="2"/>
  <c r="D13" i="2"/>
  <c r="C37" i="2"/>
  <c r="E33" i="2"/>
  <c r="D31" i="2"/>
  <c r="C31" i="2"/>
  <c r="D9" i="6"/>
  <c r="D11" i="6"/>
  <c r="D12" i="6"/>
  <c r="B11" i="6"/>
  <c r="B12" i="6"/>
  <c r="D13" i="6"/>
  <c r="B13" i="6"/>
  <c r="D37" i="4" l="1"/>
  <c r="E42" i="4"/>
  <c r="D57" i="4"/>
  <c r="D22" i="4"/>
  <c r="C22" i="4"/>
  <c r="C8" i="4"/>
  <c r="D8" i="4"/>
  <c r="E9" i="4"/>
  <c r="C10" i="4"/>
  <c r="D10" i="4"/>
  <c r="E11" i="4"/>
  <c r="C12" i="4"/>
  <c r="D12" i="4"/>
  <c r="E13" i="4"/>
  <c r="C14" i="4"/>
  <c r="D14" i="4"/>
  <c r="E15" i="4"/>
  <c r="E16" i="4"/>
  <c r="C17" i="4"/>
  <c r="D17" i="4"/>
  <c r="E17" i="4" s="1"/>
  <c r="E18" i="4"/>
  <c r="D19" i="4"/>
  <c r="C23" i="4"/>
  <c r="D23" i="4"/>
  <c r="E23" i="4" s="1"/>
  <c r="E24" i="4"/>
  <c r="E25" i="4"/>
  <c r="E26" i="4"/>
  <c r="C28" i="4"/>
  <c r="D28" i="4"/>
  <c r="D27" i="4" s="1"/>
  <c r="C30" i="4"/>
  <c r="C29" i="4" s="1"/>
  <c r="D30" i="4"/>
  <c r="E31" i="4"/>
  <c r="C33" i="4"/>
  <c r="C32" i="4" s="1"/>
  <c r="D32" i="4"/>
  <c r="E34" i="4"/>
  <c r="E35" i="4"/>
  <c r="E36" i="4"/>
  <c r="C39" i="4"/>
  <c r="D39" i="4"/>
  <c r="E41" i="4"/>
  <c r="C43" i="4"/>
  <c r="D43" i="4"/>
  <c r="E44" i="4"/>
  <c r="E45" i="4"/>
  <c r="E46" i="4"/>
  <c r="C47" i="4"/>
  <c r="D47" i="4"/>
  <c r="E47" i="4" s="1"/>
  <c r="E48" i="4"/>
  <c r="E49" i="4"/>
  <c r="C53" i="4"/>
  <c r="D53" i="4"/>
  <c r="E54" i="4"/>
  <c r="C55" i="4"/>
  <c r="D55" i="4"/>
  <c r="E56" i="4"/>
  <c r="E12" i="4" l="1"/>
  <c r="E8" i="4"/>
  <c r="C7" i="4"/>
  <c r="E10" i="4"/>
  <c r="E39" i="4"/>
  <c r="C38" i="4"/>
  <c r="C37" i="4" s="1"/>
  <c r="C59" i="4" s="1"/>
  <c r="E55" i="4"/>
  <c r="E53" i="4"/>
  <c r="E43" i="4"/>
  <c r="D38" i="4"/>
  <c r="E14" i="4"/>
  <c r="E28" i="4"/>
  <c r="C27" i="4"/>
  <c r="E27" i="4" s="1"/>
  <c r="E30" i="4"/>
  <c r="E22" i="4"/>
  <c r="D29" i="4"/>
  <c r="E29" i="4" s="1"/>
  <c r="D7" i="4" l="1"/>
  <c r="E38" i="4"/>
  <c r="E37" i="4"/>
  <c r="D59" i="4" l="1"/>
  <c r="E59" i="4" s="1"/>
  <c r="E7" i="4"/>
  <c r="E18" i="8" l="1"/>
  <c r="E19" i="8"/>
  <c r="B10" i="2" l="1"/>
  <c r="C27" i="2" l="1"/>
  <c r="D27" i="2"/>
  <c r="C25" i="2"/>
  <c r="C29" i="2"/>
  <c r="D3" i="11"/>
  <c r="D2" i="11"/>
  <c r="J3" i="15"/>
  <c r="J2" i="15"/>
  <c r="E3" i="14"/>
  <c r="E2" i="14"/>
  <c r="E3" i="8"/>
  <c r="C20" i="2"/>
  <c r="E3" i="4"/>
  <c r="C3" i="12"/>
  <c r="C2" i="12"/>
  <c r="E2" i="8"/>
  <c r="E2" i="2"/>
  <c r="E2" i="4"/>
  <c r="E3" i="2"/>
  <c r="E16" i="8" l="1"/>
  <c r="D12" i="8"/>
  <c r="E20" i="8"/>
  <c r="D15" i="2"/>
  <c r="D10" i="14" l="1"/>
  <c r="D25" i="2"/>
  <c r="E13" i="8"/>
  <c r="E11" i="2"/>
  <c r="F12" i="6"/>
  <c r="D8" i="8"/>
  <c r="C34" i="2"/>
  <c r="E12" i="8"/>
  <c r="E12" i="2"/>
  <c r="F13" i="6"/>
  <c r="B9" i="6"/>
  <c r="E22" i="2" l="1"/>
  <c r="C19" i="2"/>
  <c r="E30" i="2"/>
  <c r="D29" i="2"/>
  <c r="E31" i="2"/>
  <c r="E32" i="2"/>
  <c r="E17" i="8"/>
  <c r="E24" i="2"/>
  <c r="E9" i="8"/>
  <c r="E8" i="8" s="1"/>
  <c r="E17" i="2"/>
  <c r="C15" i="2"/>
  <c r="E15" i="2" s="1"/>
  <c r="C13" i="2"/>
  <c r="E13" i="2" s="1"/>
  <c r="E14" i="2"/>
  <c r="E8" i="2"/>
  <c r="C10" i="14"/>
  <c r="F9" i="6"/>
  <c r="E29" i="2" l="1"/>
  <c r="F11" i="6"/>
  <c r="E9" i="2"/>
  <c r="C7" i="2"/>
  <c r="E7" i="2" s="1"/>
  <c r="D34" i="2"/>
  <c r="E35" i="2"/>
  <c r="E34" i="2" l="1"/>
  <c r="C23" i="2" l="1"/>
  <c r="B14" i="6" l="1"/>
  <c r="C11" i="14"/>
  <c r="C36" i="2"/>
  <c r="C9" i="14" l="1"/>
  <c r="C12" i="14"/>
  <c r="C38" i="2" l="1"/>
  <c r="B15" i="6"/>
  <c r="E15" i="8" l="1"/>
  <c r="D23" i="2"/>
  <c r="D37" i="2" s="1"/>
  <c r="E14" i="8" l="1"/>
  <c r="E26" i="2"/>
  <c r="E23" i="2" l="1"/>
  <c r="D20" i="2" l="1"/>
  <c r="E20" i="2" s="1"/>
  <c r="D11" i="8" l="1"/>
  <c r="D10" i="8" l="1"/>
  <c r="E11" i="8"/>
  <c r="D19" i="2"/>
  <c r="D11" i="14" s="1"/>
  <c r="E21" i="2"/>
  <c r="E10" i="8" l="1"/>
  <c r="E23" i="8"/>
  <c r="E19" i="2"/>
  <c r="E37" i="2" l="1"/>
  <c r="D36" i="2"/>
  <c r="D38" i="2"/>
  <c r="E36" i="2" l="1"/>
  <c r="D14" i="6"/>
  <c r="D15" i="6" l="1"/>
  <c r="F14" i="6"/>
  <c r="D9" i="14" l="1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I12" authorId="0" shapeId="0" xr:uid="{F365BA5E-CB40-4BC4-8413-D5E0B8DBA1CC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ф. 0503075 ст. 10 по 0104</t>
        </r>
      </text>
    </comment>
  </commentList>
</comments>
</file>

<file path=xl/sharedStrings.xml><?xml version="1.0" encoding="utf-8"?>
<sst xmlns="http://schemas.openxmlformats.org/spreadsheetml/2006/main" count="267" uniqueCount="249">
  <si>
    <t>Наименование</t>
  </si>
  <si>
    <t>Резервные фонды</t>
  </si>
  <si>
    <t>Другие общегосударственные вопросы</t>
  </si>
  <si>
    <t>Мобилизационная и вневойсковая подготовка</t>
  </si>
  <si>
    <t>Дорожное хозяйство (дорожные фонды)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</si>
  <si>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</si>
  <si>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</si>
  <si>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</si>
  <si>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</si>
  <si>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Культура</t>
  </si>
  <si>
    <t>Физическая культура и спорт</t>
  </si>
  <si>
    <t>к решению МС КСП</t>
  </si>
  <si>
    <t xml:space="preserve">от 16.11.2016 года № </t>
  </si>
  <si>
    <t>0102</t>
  </si>
  <si>
    <t>0104</t>
  </si>
  <si>
    <t>0111</t>
  </si>
  <si>
    <t>0113</t>
  </si>
  <si>
    <t>0203</t>
  </si>
  <si>
    <t>0409</t>
  </si>
  <si>
    <t>0412</t>
  </si>
  <si>
    <t>0501</t>
  </si>
  <si>
    <t>0502</t>
  </si>
  <si>
    <t>0503</t>
  </si>
  <si>
    <t>0707</t>
  </si>
  <si>
    <t>0801</t>
  </si>
  <si>
    <t>Приложение 3</t>
  </si>
  <si>
    <t>Раздел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</si>
  <si>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</si>
  <si>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</si>
  <si>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Национальная оборона</t>
  </si>
  <si>
    <t>Национальная экономика</t>
  </si>
  <si>
    <t>Жилищно-коммунальное хозяйство</t>
  </si>
  <si>
    <t>Образование</t>
  </si>
  <si>
    <t>ИТОГО</t>
  </si>
  <si>
    <t>ВСЕГО</t>
  </si>
  <si>
    <t>ПРОФИЦИТ(+)/ДЕФИЦИТ(-)</t>
  </si>
  <si>
    <t>0100</t>
  </si>
  <si>
    <t>0200</t>
  </si>
  <si>
    <t>0400</t>
  </si>
  <si>
    <t>0500</t>
  </si>
  <si>
    <t>0700</t>
  </si>
  <si>
    <t>0800</t>
  </si>
  <si>
    <t>Код бюджетной классификации РФ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</si>
  <si>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</si>
  <si>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Приложение 2</t>
  </si>
  <si>
    <t xml:space="preserve">Наименование доходов </t>
  </si>
  <si>
    <t>000 1 00 00000 00 0000 000</t>
  </si>
  <si>
    <t>182 1 01 00000 00 0000 000</t>
  </si>
  <si>
    <t>Налоги на прибыль, доходы</t>
  </si>
  <si>
    <t>182 1 01 02000 01 0000 110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</si>
  <si>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</si>
  <si>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</si>
  <si>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182 1 06 00000 00 0000 000</t>
  </si>
  <si>
    <t>Налоги на имущество</t>
  </si>
  <si>
    <t>182 1 06 01000 00 0000 110</t>
  </si>
  <si>
    <t>Налог на имущество физических лиц</t>
  </si>
  <si>
    <t>182 1 06 06000 00 0000 110</t>
  </si>
  <si>
    <t>Земельный налог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</si>
  <si>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</si>
  <si>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</si>
  <si>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</si>
  <si>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</si>
  <si>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на выравнивание бюджетной обеспеченности</t>
  </si>
  <si>
    <t>Итого доходов</t>
  </si>
  <si>
    <t>Акцизы по подакцизным товарам (продукции), производимым на территории Российской Федерации</t>
  </si>
  <si>
    <t>100 1 03 02000 01 0000 110</t>
  </si>
  <si>
    <t>Прочие неналоговые доходы бюджетов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</si>
  <si>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</si>
  <si>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Приложение 1</t>
  </si>
  <si>
    <t>Показатели</t>
  </si>
  <si>
    <t>Доходы всего</t>
  </si>
  <si>
    <t>в том числе:</t>
  </si>
  <si>
    <t>налоговые доходы бюджетов</t>
  </si>
  <si>
    <t>неналоговые доходы и прочие поступления</t>
  </si>
  <si>
    <t>безвозмездные поступления</t>
  </si>
  <si>
    <t>Расходы всего</t>
  </si>
  <si>
    <t>Результат исполнения бюджета</t>
  </si>
  <si>
    <t>(дефицит «-», профицит «+»)</t>
  </si>
  <si>
    <t xml:space="preserve">                              рублей</t>
  </si>
  <si>
    <t xml:space="preserve">Наименование </t>
  </si>
  <si>
    <t>Целевая статья программы</t>
  </si>
  <si>
    <t>Сумма, руб.</t>
  </si>
  <si>
    <t>Сумма,   руб.</t>
  </si>
  <si>
    <t>1000</t>
  </si>
  <si>
    <t>Социальная политика</t>
  </si>
  <si>
    <t>995 2 02 40000 00 0000151</t>
  </si>
  <si>
    <t>Иные межбюджетные трансферты</t>
  </si>
  <si>
    <t>995 2 02 40014 10 0001151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</si>
  <si>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</si>
  <si>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Приложение 6</t>
  </si>
  <si>
    <t>Перечень главных распорядителей, распорядителей и получателей бюджетных средств бюджета Константиновского сельского поселения</t>
  </si>
  <si>
    <t>№ п/п</t>
  </si>
  <si>
    <t>Код ведомственной классификации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</si>
  <si>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</si>
  <si>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995 1 11 05025 10 0000 120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</si>
  <si>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</si>
  <si>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995 1 11 05000 00 0000 120</t>
  </si>
  <si>
    <t>Субсидии бюджетам бюджетной системы Российской Федерации (межбюджетные субсидии)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</si>
  <si>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</si>
  <si>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</si>
  <si>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</si>
  <si>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0310</t>
  </si>
  <si>
    <t>Обеспечение пожарной безопасности</t>
  </si>
  <si>
    <t>Национальная безопасность и правоохранительная деятельность</t>
  </si>
  <si>
    <t>0314</t>
  </si>
  <si>
    <t>Другие вопросы в области национальной безопасности и правоохранительной деятельности</t>
  </si>
  <si>
    <t>Расходы на финансирование дорожного хозяйства за счет средств областного бюджета</t>
  </si>
  <si>
    <t>Прочие дотации бюджетам сельских поселений (дотации на реализацию мероприятий, предусмотренных нормативными правовыми актами органов государственной власти Ярославской области)</t>
  </si>
  <si>
    <t>0402</t>
  </si>
  <si>
    <t>Топливно-энергетический комплекс</t>
  </si>
  <si>
    <t>Функционирование высшего должностного лица субъекта Российской Федерации и муниципального образования</t>
  </si>
  <si>
    <t>Молодежная политика</t>
  </si>
  <si>
    <t>Культура, кинематография</t>
  </si>
  <si>
    <t>Массовый спорт</t>
  </si>
  <si>
    <t>100 1 03 00000 00 0000 000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</si>
  <si>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</si>
  <si>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</si>
  <si>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Штрафы, санкции, возмещение ущерба</t>
  </si>
  <si>
    <t>995 1 17 05050 10 0000 180</t>
  </si>
  <si>
    <t>Налоговые и неналоговые доходы</t>
  </si>
  <si>
    <t>182 1 05 00000 00 0000 000</t>
  </si>
  <si>
    <t>Налоги на совокупный доход</t>
  </si>
  <si>
    <t>182 1 05 03010 01 0000 110</t>
  </si>
  <si>
    <t>Единый сельскохозяйственный налог</t>
  </si>
  <si>
    <t>02.0.00.00000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</si>
  <si>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</si>
  <si>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Администрация Константиновского сельского поселения Тутаевского муниципального района Ярославской области</t>
  </si>
  <si>
    <t>Субвенции бюджетам на осуществление первичного воинского учета на территориях, где отсутствуют военные комиссариаты</t>
  </si>
  <si>
    <t>01.0.00.00000</t>
  </si>
  <si>
    <t>06.0.00.00000</t>
  </si>
  <si>
    <t>995 2 02 29999 10 0000 150</t>
  </si>
  <si>
    <t>Прочие субсидии бюджетам сельских поселений</t>
  </si>
  <si>
    <t>995 2 02 29999 10 2032 150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</si>
  <si>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</si>
  <si>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</si>
  <si>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</si>
  <si>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995 2 02 29999 10 2043 150</t>
  </si>
  <si>
    <t>Субсидия на благоустройство,  реставрацию и реконструкцию воинских захоронений и военно-мемориальных объектов</t>
  </si>
  <si>
    <t>Код</t>
  </si>
  <si>
    <t>Изменение остатков средств на счетах по учету средств бюджетов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</si>
  <si>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</si>
  <si>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</si>
  <si>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Итого источников внутреннего финансирования</t>
  </si>
  <si>
    <t>Приложение 7</t>
  </si>
  <si>
    <t>Приложение 5</t>
  </si>
  <si>
    <t>% исполнения</t>
  </si>
  <si>
    <t>995 1 09 04053 10 2100 110</t>
  </si>
  <si>
    <t>Земельный налог (по обязательствам, возникшим до 1 января 2006 года), мобилизуемый на территориях сельских поселений (пени по соответствующему платежу)</t>
  </si>
  <si>
    <t>-</t>
  </si>
  <si>
    <t>%</t>
  </si>
  <si>
    <t>Наименование расходов</t>
  </si>
  <si>
    <t>Среднегодовая численность,чел.</t>
  </si>
  <si>
    <t>Приложение 10</t>
  </si>
  <si>
    <t>949 1 16 02000 02 0000 140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</si>
  <si>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</si>
  <si>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Прочие субсидии бюджетам сельских поселений (Субсидии бюджетам сельских поселений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пункты)</t>
  </si>
  <si>
    <t>983 1 08 00000 00 0000 000</t>
  </si>
  <si>
    <t>983 1 08 04020 01 1000 110</t>
  </si>
  <si>
    <t>983 1 11 00000 00 0000 000</t>
  </si>
  <si>
    <t>983 1 11 09000 00 0000 120</t>
  </si>
  <si>
    <t>983 2 00 00000 00 0000 000</t>
  </si>
  <si>
    <t>983 2 02 00000 00 0000 000</t>
  </si>
  <si>
    <t>983 2 02 15001 00 0000 150</t>
  </si>
  <si>
    <t>983 2 02 15001 10 0000 150</t>
  </si>
  <si>
    <t>983 2 02 20041 10 0000 150</t>
  </si>
  <si>
    <t>983 2 02 29999 10 2004 150</t>
  </si>
  <si>
    <t>983 2 02 35118 00 0000 150</t>
  </si>
  <si>
    <t>983 2 02 35118 10 0000 150</t>
  </si>
  <si>
    <t>1001</t>
  </si>
  <si>
    <t>Доплаты к пенсиям, дополнительное пенсионное обеспечение</t>
  </si>
  <si>
    <t>04.9.00.00000</t>
  </si>
  <si>
    <t>02.9.00.00000</t>
  </si>
  <si>
    <t>01.9.00.00000</t>
  </si>
  <si>
    <t>05.9.00.00000</t>
  </si>
  <si>
    <t>05.0.00.00000</t>
  </si>
  <si>
    <t>983 01 05 00 00 00 0000 000</t>
  </si>
  <si>
    <t>983 01 05 02 01 10 0000 510</t>
  </si>
  <si>
    <t>983 01 05 02 01 10 0000 610</t>
  </si>
  <si>
    <t xml:space="preserve">Муниципальные служащие Администрации Артемьевского сельского поселения </t>
  </si>
  <si>
    <t>Затраты на денежное содержание, тыс. руб.</t>
  </si>
  <si>
    <t>к  постановлению Администрации АСП</t>
  </si>
  <si>
    <t>983 1 16 00000 00 0000 000</t>
  </si>
  <si>
    <t>983 1 14 00000 00 0000 000</t>
  </si>
  <si>
    <t>983 1 14 02000 00 0000 00</t>
  </si>
  <si>
    <t>983 1 14 02053 10 0000 410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</si>
  <si>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казенных, в части реализации основных средств по указанному имуществу</t>
  </si>
  <si>
    <t>983 1 14 06000 00 0000 00</t>
  </si>
  <si>
    <t>983 1 14 06025 10 0000 430</t>
  </si>
  <si>
    <t xml:space="preserve"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  </t>
  </si>
  <si>
    <t>МП "Мероприятия  по  обеспечению  дорожной деятельности  в  отношении  автомобильных дорог местного значения в границах населенных пунктов Артемьевского сельского поселения"  на  2023 год</t>
  </si>
  <si>
    <t>06.9.00.00000</t>
  </si>
  <si>
    <t>0107</t>
  </si>
  <si>
    <t>09.9.00.00000</t>
  </si>
  <si>
    <t>09.0.00.00000</t>
  </si>
  <si>
    <t xml:space="preserve">983 2 02 29999 10 2032 150 </t>
  </si>
  <si>
    <t>08.0.00.00000</t>
  </si>
  <si>
    <t>08.9.00.00000</t>
  </si>
  <si>
    <t>от 23.07.2024 № 115</t>
  </si>
  <si>
    <t xml:space="preserve">Доходы бюджета Артемьевского сельского поселения
на 2024 год  в соответствии с классификацией доходов бюджетов Российской Федерации
</t>
  </si>
  <si>
    <t>План на 2024 год</t>
  </si>
  <si>
    <t>Факт за 6 мес. 2024 г.</t>
  </si>
  <si>
    <t>Субсидии бюджетам сельских поселений на реализацию мероприятий инициативного бюджетирования на территории Ярославской области (поддержка местных инициатив)</t>
  </si>
  <si>
    <t>Прочие доходы от компенсации затрат бюджетов сельских поселений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</si>
  <si>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(межбюджетные трансферты на содержание органов местного самоуправления)</t>
  </si>
  <si>
    <t xml:space="preserve">Возврат остатков субсидий, субвенций и иных межбюджетных трансфертов, имеющих целевое назначение, прошлых лет из бюджетов сельских поселений   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</si>
  <si>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</si>
  <si>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983 1 16 02000 00 0000 140</t>
  </si>
  <si>
    <t xml:space="preserve">Доходы от компенсации затрат государства  </t>
  </si>
  <si>
    <t>983 1 13 00000 00 0000 000</t>
  </si>
  <si>
    <t>983 1 13 02000 00 0000 130</t>
  </si>
  <si>
    <t>983 1 11 00000 00 0000 120</t>
  </si>
  <si>
    <t>Дотации бюджетам сельских поселений на выравнивание бюджетной обеспеченности из бюджета субъекта РФ</t>
  </si>
  <si>
    <t>983 2 02 19000 00 0000 150</t>
  </si>
  <si>
    <t>983 2 02 40000 00 0000 150</t>
  </si>
  <si>
    <t>983 2 02 20000 00 0000 150</t>
  </si>
  <si>
    <t>983 2 19 00000 00 0000 150</t>
  </si>
  <si>
    <t>983 2 02 00000 00 0000 150</t>
  </si>
  <si>
    <t>983 2 19 60000 00 0000 150</t>
  </si>
  <si>
    <t>Расходы бюджета Артемьевского сельского поселения на 2024 год по разделам и подразделам классификации расходов бюджетов Российской Федерации</t>
  </si>
  <si>
    <t>План на 2024 год, руб.</t>
  </si>
  <si>
    <t>Факт за 6 мес. 2024 г</t>
  </si>
  <si>
    <t>Отчет об использовании средств резервного фонда 
Администрации Артемьеввского сельского поселения за 6 мес. 2024 г.</t>
  </si>
  <si>
    <t>Всего израсходовано средств резервного фонда за 6 мес. 2024 г., руб.</t>
  </si>
  <si>
    <t>Резервный фонд Администрации Артемьевского сельского поселения (оказание мер социальной поддержки пострадавшим от пожара)</t>
  </si>
  <si>
    <t>Резервный фонд Администрации Артемьевского сельского поселения (прочие мероприятия)</t>
  </si>
  <si>
    <t xml:space="preserve">Источники внутреннего финансирования дефицита бюджета
Артемьеевского сельского поселения
на 2024 год
</t>
  </si>
  <si>
    <t>Факт за 6 мес. 2024 год, руб.</t>
  </si>
  <si>
    <t>Сведения о численности муниципальных служащих Администрации Артемьевского сельского поселения и фактических затратах на их денежное содержание                           за 6 мес. 2024 года</t>
  </si>
  <si>
    <t>Факт за 6 мес. 2024 года</t>
  </si>
  <si>
    <t xml:space="preserve">Общий объем доходов, расходов, дефицита бюджета Артемьевского сельского поселения на 2024 год
</t>
  </si>
  <si>
    <t>1003</t>
  </si>
  <si>
    <t>Социальное обеспечение населения из резервного фонда</t>
  </si>
  <si>
    <t>Муниципальная программа «Развитие потребительского рынка Артемьевского сельского поселения" на 2024 год</t>
  </si>
  <si>
    <t>Обеспечение мероприятий по муниципальной программе «Развитие потребительского рынка Артемьевского сельского поселения" на 2024 год</t>
  </si>
  <si>
    <t>Ремонт и содержание  автомобильных дорог местного значения в границах населенных пунктов, ремонт дворовых территорий</t>
  </si>
  <si>
    <t>02.0.01.72440</t>
  </si>
  <si>
    <t>Муниципальная программа «По вопросам обеспечения пожарной безопасности на территории Артемьевского сельского поселения» на 2024 год</t>
  </si>
  <si>
    <t>04.0.00.00000</t>
  </si>
  <si>
    <t xml:space="preserve">Мероприятия по реализации Муниципальная программа «По вопросам обеспечения пожарной безопасности на территории Артемьевского сельского поселения» на 2024 год </t>
  </si>
  <si>
    <t>Муниципальная программа «Комплексное развитие территории Артемьевского сельского поселения» на 2024 год</t>
  </si>
  <si>
    <t>Мероприятия по реализации муниципальной программы «Комплексное развитие территории Артемьевского сельского поселения» на 2024 год</t>
  </si>
  <si>
    <t>Муниципальная программа "Сохранение и реконструкция военно-мемориальных объектов на территории Артемьевского сельского поселения" на 2024 год</t>
  </si>
  <si>
    <t>Мероприятия по реализации муниципальной программы "Сохранение и реконструкция военно-мемориальных объектов на территории Артемьевского сельского поселения" на 2024 год</t>
  </si>
  <si>
    <t xml:space="preserve">Муниципальная программа "Ремонт и содержание муниципального жилищного фонда Артемьевского сельского поселения Тутаевского муниципального района" на 2024 год </t>
  </si>
  <si>
    <t xml:space="preserve">Мероприятия по реализации муниципальной программы "Ремонт и содержание муниципального жилищного фонда Артемьевского сельского поселения Тутаевского муниципального района" на 2024 год </t>
  </si>
  <si>
    <t>Муниципальная программа "Информатизация управленческой деятельности Администрации Артемьевского сельского поселения" на 2024 год</t>
  </si>
  <si>
    <t>Мероприятия по реализации муниципальной программы "Информатизация управленческой деятельности Администрации Артемьевского сельского поселения" на 2024 год</t>
  </si>
  <si>
    <t xml:space="preserve">Исполнение муниципальных программ в 2024 г.
</t>
  </si>
  <si>
    <t>ИТОГО РАСХОДОВ: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</si>
</sst>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8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i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9" fontId="6" fillId="0" borderId="0" applyFont="0" applyFill="0" applyBorder="0" applyAlignment="0" applyProtection="0"/>
    <xf numFmtId="10" fontId="18" fillId="0" borderId="3">
      <alignment horizontal="center" vertical="center" wrapText="1"/>
      <protection locked="0"/>
    </xf>
  </cellStyleXfs>
  <cellXfs count="195">
    <xf numFmtId="0" fontId="0" fillId="0" borderId="0" xfId="0"/>
    <xf numFmtId="0" fontId="7" fillId="0" borderId="0" xfId="0" applyFont="1" applyAlignment="1">
      <alignment horizontal="justify" vertical="center"/>
    </xf>
    <xf numFmtId="49" fontId="7" fillId="0" borderId="0" xfId="0" applyNumberFormat="1" applyFont="1" applyAlignment="1">
      <alignment horizontal="justify" vertical="center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9" fontId="7" fillId="0" borderId="0" xfId="0" applyNumberFormat="1" applyFont="1"/>
    <xf numFmtId="0" fontId="7" fillId="0" borderId="0" xfId="0" applyFont="1"/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right"/>
    </xf>
    <xf numFmtId="49" fontId="11" fillId="0" borderId="1" xfId="0" applyNumberFormat="1" applyFont="1" applyBorder="1" applyAlignment="1">
      <alignment horizontal="center" vertical="center" wrapText="1"/>
    </xf>
    <xf numFmtId="3" fontId="9" fillId="0" borderId="0" xfId="0" applyNumberFormat="1" applyFont="1"/>
    <xf numFmtId="0" fontId="7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 wrapText="1" indent="1"/>
    </xf>
    <xf numFmtId="49" fontId="7" fillId="0" borderId="0" xfId="0" applyNumberFormat="1" applyFont="1" applyAlignment="1">
      <alignment horizontal="center" vertical="center"/>
    </xf>
    <xf numFmtId="3" fontId="7" fillId="0" borderId="0" xfId="0" applyNumberFormat="1" applyFont="1"/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 indent="1"/>
    </xf>
    <xf numFmtId="3" fontId="10" fillId="0" borderId="0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0" fontId="13" fillId="0" borderId="1" xfId="0" applyFont="1" applyBorder="1" applyAlignment="1">
      <alignment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/>
    <xf numFmtId="4" fontId="1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/>
    </xf>
    <xf numFmtId="0" fontId="0" fillId="0" borderId="0" xfId="0"/>
    <xf numFmtId="0" fontId="7" fillId="0" borderId="0" xfId="0" applyFont="1" applyAlignment="1">
      <alignment horizontal="justify" vertical="center"/>
    </xf>
    <xf numFmtId="0" fontId="9" fillId="0" borderId="0" xfId="0" applyFont="1"/>
    <xf numFmtId="0" fontId="7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 indent="1"/>
    </xf>
    <xf numFmtId="0" fontId="19" fillId="0" borderId="0" xfId="0" applyFont="1" applyAlignment="1">
      <alignment horizontal="right" vertical="center"/>
    </xf>
    <xf numFmtId="4" fontId="16" fillId="0" borderId="1" xfId="0" applyNumberFormat="1" applyFont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Fill="1" applyBorder="1" applyAlignment="1">
      <alignment horizontal="right" vertical="center"/>
    </xf>
    <xf numFmtId="0" fontId="13" fillId="0" borderId="0" xfId="0" applyFont="1"/>
    <xf numFmtId="0" fontId="10" fillId="0" borderId="0" xfId="0" applyFont="1"/>
    <xf numFmtId="0" fontId="20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3" fontId="9" fillId="0" borderId="0" xfId="0" applyNumberFormat="1" applyFont="1" applyAlignment="1">
      <alignment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9" fontId="10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 indent="1"/>
    </xf>
    <xf numFmtId="0" fontId="21" fillId="0" borderId="0" xfId="0" applyFont="1" applyBorder="1" applyAlignment="1">
      <alignment horizontal="left" vertical="center" wrapText="1" indent="1"/>
    </xf>
    <xf numFmtId="4" fontId="3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1"/>
    </xf>
    <xf numFmtId="49" fontId="7" fillId="0" borderId="0" xfId="0" applyNumberFormat="1" applyFont="1" applyBorder="1"/>
    <xf numFmtId="3" fontId="7" fillId="0" borderId="0" xfId="0" applyNumberFormat="1" applyFont="1" applyBorder="1"/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0" fontId="10" fillId="0" borderId="1" xfId="2" applyNumberFormat="1" applyFont="1" applyBorder="1" applyAlignment="1">
      <alignment horizontal="center" vertical="center" wrapText="1"/>
    </xf>
    <xf numFmtId="10" fontId="11" fillId="0" borderId="1" xfId="2" applyNumberFormat="1" applyFont="1" applyBorder="1" applyAlignment="1">
      <alignment horizontal="center" vertical="center" wrapText="1"/>
    </xf>
    <xf numFmtId="10" fontId="7" fillId="0" borderId="1" xfId="2" applyNumberFormat="1" applyFont="1" applyBorder="1" applyAlignment="1">
      <alignment horizontal="center" vertical="center" wrapText="1"/>
    </xf>
    <xf numFmtId="10" fontId="10" fillId="0" borderId="1" xfId="2" applyNumberFormat="1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9" fillId="0" borderId="0" xfId="0" applyFont="1" applyAlignment="1">
      <alignment wrapText="1"/>
    </xf>
    <xf numFmtId="4" fontId="1" fillId="0" borderId="3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right" vertical="center"/>
    </xf>
    <xf numFmtId="10" fontId="16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9" fillId="0" borderId="0" xfId="0" applyNumberFormat="1" applyFont="1"/>
    <xf numFmtId="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4" fontId="11" fillId="3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0" fontId="11" fillId="0" borderId="1" xfId="2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4" fontId="16" fillId="0" borderId="15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 indent="1"/>
    </xf>
    <xf numFmtId="3" fontId="7" fillId="0" borderId="0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10" fontId="10" fillId="0" borderId="7" xfId="2" applyNumberFormat="1" applyFont="1" applyBorder="1" applyAlignment="1">
      <alignment horizontal="center" vertical="center" wrapText="1"/>
    </xf>
    <xf numFmtId="10" fontId="10" fillId="0" borderId="8" xfId="2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_прил2" xfId="1" xr:uid="{00000000-0005-0000-0000-000001000000}"/>
    <cellStyle name="Процентный" xfId="2" builtinId="5"/>
    <cellStyle name="Стиль 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SheetLayoutView="100" workbookViewId="0">
      <selection activeCell="B9" sqref="B9:C9"/>
    </sheetView>
  </sheetViews>
  <sheetFormatPr defaultRowHeight="15.75" x14ac:dyDescent="0.25"/>
  <cols>
    <col min="1" max="1" width="73.6640625" style="4" customWidth="1"/>
    <col min="2" max="2" width="9.33203125" style="4"/>
    <col min="3" max="3" width="20" style="4" customWidth="1"/>
    <col min="4" max="4" width="9.33203125" style="4"/>
    <col min="5" max="5" width="16.5" style="4" customWidth="1"/>
    <col min="6" max="6" width="24.5" style="4" customWidth="1"/>
    <col min="7" max="16384" width="9.33203125" style="4"/>
  </cols>
  <sheetData>
    <row r="1" spans="1:9" x14ac:dyDescent="0.25">
      <c r="F1" s="5" t="s">
        <v>68</v>
      </c>
    </row>
    <row r="2" spans="1:9" x14ac:dyDescent="0.25">
      <c r="F2" s="77" t="s">
        <v>180</v>
      </c>
    </row>
    <row r="3" spans="1:9" x14ac:dyDescent="0.25">
      <c r="F3" s="142" t="s">
        <v>197</v>
      </c>
    </row>
    <row r="4" spans="1:9" x14ac:dyDescent="0.25">
      <c r="A4" s="1"/>
    </row>
    <row r="5" spans="1:9" ht="15.75" customHeight="1" x14ac:dyDescent="0.25">
      <c r="A5" s="161" t="s">
        <v>229</v>
      </c>
      <c r="B5" s="161"/>
      <c r="C5" s="161"/>
      <c r="D5" s="161"/>
      <c r="E5" s="161"/>
      <c r="F5" s="161"/>
    </row>
    <row r="6" spans="1:9" ht="46.15" customHeight="1" x14ac:dyDescent="0.25">
      <c r="A6" s="161"/>
      <c r="B6" s="161"/>
      <c r="C6" s="161"/>
      <c r="D6" s="161"/>
      <c r="E6" s="161"/>
      <c r="F6" s="161"/>
    </row>
    <row r="7" spans="1:9" x14ac:dyDescent="0.25">
      <c r="A7" s="169"/>
      <c r="B7" s="169"/>
      <c r="C7" s="169"/>
      <c r="D7" s="169"/>
      <c r="E7" s="170" t="s">
        <v>78</v>
      </c>
      <c r="F7" s="170"/>
      <c r="G7" s="170"/>
    </row>
    <row r="8" spans="1:9" x14ac:dyDescent="0.25">
      <c r="A8" s="15" t="s">
        <v>69</v>
      </c>
      <c r="B8" s="171" t="s">
        <v>199</v>
      </c>
      <c r="C8" s="171"/>
      <c r="D8" s="172" t="s">
        <v>228</v>
      </c>
      <c r="E8" s="172"/>
      <c r="F8" s="34" t="s">
        <v>145</v>
      </c>
      <c r="G8" s="30"/>
    </row>
    <row r="9" spans="1:9" x14ac:dyDescent="0.25">
      <c r="A9" s="31" t="s">
        <v>70</v>
      </c>
      <c r="B9" s="159">
        <f>'прил. 2'!C59</f>
        <v>8504372</v>
      </c>
      <c r="C9" s="159"/>
      <c r="D9" s="168">
        <f>D11+D12+D13</f>
        <v>3091506.98</v>
      </c>
      <c r="E9" s="168"/>
      <c r="F9" s="108">
        <f>D9/B9</f>
        <v>0.36351972608912214</v>
      </c>
      <c r="G9" s="30"/>
    </row>
    <row r="10" spans="1:9" x14ac:dyDescent="0.25">
      <c r="A10" s="28" t="s">
        <v>71</v>
      </c>
      <c r="B10" s="166"/>
      <c r="C10" s="166"/>
      <c r="D10" s="167"/>
      <c r="E10" s="167"/>
      <c r="F10" s="108"/>
      <c r="G10" s="30"/>
      <c r="H10" s="158"/>
      <c r="I10" s="158"/>
    </row>
    <row r="11" spans="1:9" x14ac:dyDescent="0.25">
      <c r="A11" s="29" t="s">
        <v>72</v>
      </c>
      <c r="B11" s="166">
        <f>'прил. 2'!C7-'прил. 2'!C22-'прил. 2'!C32</f>
        <v>4014060</v>
      </c>
      <c r="C11" s="166"/>
      <c r="D11" s="166">
        <f>'прил. 2'!D7-'прил. 2'!D19-'прил. 2'!D22-'прил. 2'!D32</f>
        <v>737954.4</v>
      </c>
      <c r="E11" s="166"/>
      <c r="F11" s="108">
        <f>D11/B11</f>
        <v>0.18384239398514224</v>
      </c>
      <c r="G11" s="30"/>
    </row>
    <row r="12" spans="1:9" x14ac:dyDescent="0.25">
      <c r="A12" s="29" t="s">
        <v>73</v>
      </c>
      <c r="B12" s="166">
        <f>'прил. 2'!C22+'прил. 2'!C32</f>
        <v>350000</v>
      </c>
      <c r="C12" s="166"/>
      <c r="D12" s="166">
        <f>'прил. 2'!D22+'прил. 2'!D32+'прил. 2'!D19</f>
        <v>176689.00999999998</v>
      </c>
      <c r="E12" s="166"/>
      <c r="F12" s="108">
        <f>D12/B12</f>
        <v>0.50482574285714277</v>
      </c>
      <c r="G12" s="30"/>
    </row>
    <row r="13" spans="1:9" ht="15.6" customHeight="1" x14ac:dyDescent="0.25">
      <c r="A13" s="29" t="s">
        <v>74</v>
      </c>
      <c r="B13" s="162">
        <f>'прил. 2'!C37</f>
        <v>4140312</v>
      </c>
      <c r="C13" s="163"/>
      <c r="D13" s="162">
        <f>'прил. 2'!D37</f>
        <v>2176863.5699999998</v>
      </c>
      <c r="E13" s="163"/>
      <c r="F13" s="108">
        <f>D13/B13</f>
        <v>0.52577283306185618</v>
      </c>
      <c r="G13" s="30"/>
    </row>
    <row r="14" spans="1:9" x14ac:dyDescent="0.25">
      <c r="A14" s="31" t="s">
        <v>75</v>
      </c>
      <c r="B14" s="164">
        <f>'прил. 3'!C37</f>
        <v>9659524</v>
      </c>
      <c r="C14" s="165"/>
      <c r="D14" s="159">
        <f>'прил. 3'!D36</f>
        <v>3673447.2700000005</v>
      </c>
      <c r="E14" s="159"/>
      <c r="F14" s="108">
        <f>D14/B14</f>
        <v>0.38029278357815566</v>
      </c>
      <c r="G14" s="30"/>
    </row>
    <row r="15" spans="1:9" x14ac:dyDescent="0.25">
      <c r="A15" s="31" t="s">
        <v>76</v>
      </c>
      <c r="B15" s="159">
        <f>'прил. 6'!C9</f>
        <v>-1155152</v>
      </c>
      <c r="C15" s="159"/>
      <c r="D15" s="159">
        <f>D9-D14</f>
        <v>-581940.2900000005</v>
      </c>
      <c r="E15" s="159"/>
      <c r="F15" s="159"/>
      <c r="G15" s="160"/>
    </row>
    <row r="16" spans="1:9" x14ac:dyDescent="0.25">
      <c r="A16" s="31" t="s">
        <v>77</v>
      </c>
      <c r="B16" s="159"/>
      <c r="C16" s="159"/>
      <c r="D16" s="159"/>
      <c r="E16" s="159"/>
      <c r="F16" s="159"/>
      <c r="G16" s="160"/>
    </row>
    <row r="17" spans="1:7" x14ac:dyDescent="0.25">
      <c r="A17" s="30"/>
      <c r="B17" s="30"/>
      <c r="C17" s="30"/>
      <c r="D17" s="30"/>
      <c r="E17" s="30"/>
      <c r="F17" s="30"/>
      <c r="G17" s="30"/>
    </row>
    <row r="18" spans="1:7" x14ac:dyDescent="0.25">
      <c r="A18" s="1"/>
    </row>
  </sheetData>
  <mergeCells count="23">
    <mergeCell ref="B9:C9"/>
    <mergeCell ref="D9:E9"/>
    <mergeCell ref="A7:B7"/>
    <mergeCell ref="C7:D7"/>
    <mergeCell ref="E7:G7"/>
    <mergeCell ref="B8:C8"/>
    <mergeCell ref="D8:E8"/>
    <mergeCell ref="H10:I10"/>
    <mergeCell ref="F15:F16"/>
    <mergeCell ref="G15:G16"/>
    <mergeCell ref="A5:F6"/>
    <mergeCell ref="B13:C13"/>
    <mergeCell ref="D13:E13"/>
    <mergeCell ref="B14:C14"/>
    <mergeCell ref="D14:E14"/>
    <mergeCell ref="B15:C16"/>
    <mergeCell ref="D15:E16"/>
    <mergeCell ref="B10:C10"/>
    <mergeCell ref="D10:E10"/>
    <mergeCell ref="B11:C11"/>
    <mergeCell ref="D11:E11"/>
    <mergeCell ref="B12:C12"/>
    <mergeCell ref="D12:E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0"/>
  <sheetViews>
    <sheetView view="pageBreakPreview" zoomScaleNormal="75" zoomScaleSheetLayoutView="100" workbookViewId="0">
      <selection activeCell="D33" sqref="D33"/>
    </sheetView>
  </sheetViews>
  <sheetFormatPr defaultRowHeight="15.75" x14ac:dyDescent="0.25"/>
  <cols>
    <col min="1" max="1" width="38.6640625" style="65" customWidth="1"/>
    <col min="2" max="2" width="54.83203125" style="65" customWidth="1"/>
    <col min="3" max="3" width="23.83203125" style="125" customWidth="1"/>
    <col min="4" max="4" width="21.5" style="65" customWidth="1"/>
    <col min="5" max="5" width="17.1640625" style="65" customWidth="1"/>
    <col min="6" max="16384" width="9.33203125" style="65"/>
  </cols>
  <sheetData>
    <row r="1" spans="1:5" x14ac:dyDescent="0.25">
      <c r="A1" s="124"/>
      <c r="E1" s="124" t="s">
        <v>44</v>
      </c>
    </row>
    <row r="2" spans="1:5" x14ac:dyDescent="0.25">
      <c r="A2" s="124"/>
      <c r="E2" s="124" t="str">
        <f>'прил. 1'!F2</f>
        <v>к  постановлению Администрации АСП</v>
      </c>
    </row>
    <row r="3" spans="1:5" x14ac:dyDescent="0.25">
      <c r="A3" s="124"/>
      <c r="E3" s="124" t="str">
        <f>'прил. 1'!F3</f>
        <v>от 23.07.2024 № 115</v>
      </c>
    </row>
    <row r="4" spans="1:5" ht="63" customHeight="1" x14ac:dyDescent="0.25">
      <c r="A4" s="173" t="s">
        <v>198</v>
      </c>
      <c r="B4" s="173"/>
      <c r="C4" s="173"/>
      <c r="D4" s="173"/>
      <c r="E4" s="173"/>
    </row>
    <row r="5" spans="1:5" ht="16.149999999999999" customHeight="1" x14ac:dyDescent="0.25">
      <c r="A5" s="174"/>
      <c r="B5" s="174"/>
      <c r="C5" s="174"/>
      <c r="D5" s="174"/>
      <c r="E5" s="174"/>
    </row>
    <row r="6" spans="1:5" ht="42.75" customHeight="1" x14ac:dyDescent="0.25">
      <c r="A6" s="121" t="s">
        <v>42</v>
      </c>
      <c r="B6" s="121" t="s">
        <v>45</v>
      </c>
      <c r="C6" s="7" t="s">
        <v>199</v>
      </c>
      <c r="D6" s="136" t="s">
        <v>200</v>
      </c>
      <c r="E6" s="121" t="s">
        <v>145</v>
      </c>
    </row>
    <row r="7" spans="1:5" ht="30.6" customHeight="1" x14ac:dyDescent="0.25">
      <c r="A7" s="121" t="s">
        <v>46</v>
      </c>
      <c r="B7" s="56" t="s">
        <v>119</v>
      </c>
      <c r="C7" s="118">
        <f>C8+C10+C12+C14+C17+C22+C29+C32</f>
        <v>4364060</v>
      </c>
      <c r="D7" s="146">
        <f>D8+D10+D12+D14+D17+D22+D29+D19+D32</f>
        <v>914643.41</v>
      </c>
      <c r="E7" s="105">
        <f t="shared" ref="E7:E25" si="0">D7/C7</f>
        <v>0.20958543420576253</v>
      </c>
    </row>
    <row r="8" spans="1:5" ht="22.9" customHeight="1" x14ac:dyDescent="0.25">
      <c r="A8" s="121" t="s">
        <v>47</v>
      </c>
      <c r="B8" s="56" t="s">
        <v>48</v>
      </c>
      <c r="C8" s="118">
        <f>C9</f>
        <v>170000</v>
      </c>
      <c r="D8" s="137">
        <f>D9</f>
        <v>91090.97</v>
      </c>
      <c r="E8" s="105">
        <f t="shared" si="0"/>
        <v>0.53582923529411763</v>
      </c>
    </row>
    <row r="9" spans="1:5" ht="27.75" customHeight="1" x14ac:dyDescent="0.25">
      <c r="A9" s="8" t="s">
        <v>49</v>
      </c>
      <c r="B9" s="9" t="s">
        <v>50</v>
      </c>
      <c r="C9" s="53">
        <v>170000</v>
      </c>
      <c r="D9" s="138">
        <v>91090.97</v>
      </c>
      <c r="E9" s="105">
        <f t="shared" si="0"/>
        <v>0.53582923529411763</v>
      </c>
    </row>
    <row r="10" spans="1:5" ht="63" hidden="1" customHeight="1" x14ac:dyDescent="0.25">
      <c r="A10" s="121" t="s">
        <v>114</v>
      </c>
      <c r="B10" s="56" t="s">
        <v>51</v>
      </c>
      <c r="C10" s="118">
        <f>C11</f>
        <v>0</v>
      </c>
      <c r="D10" s="137">
        <f>D11</f>
        <v>0</v>
      </c>
      <c r="E10" s="105" t="e">
        <f t="shared" si="0"/>
        <v>#DIV/0!</v>
      </c>
    </row>
    <row r="11" spans="1:5" ht="56.25" hidden="1" customHeight="1" x14ac:dyDescent="0.25">
      <c r="A11" s="58" t="s">
        <v>65</v>
      </c>
      <c r="B11" s="9" t="s">
        <v>64</v>
      </c>
      <c r="C11" s="53">
        <v>0</v>
      </c>
      <c r="D11" s="138">
        <v>0</v>
      </c>
      <c r="E11" s="105" t="e">
        <f t="shared" si="0"/>
        <v>#DIV/0!</v>
      </c>
    </row>
    <row r="12" spans="1:5" s="76" customFormat="1" ht="26.25" customHeight="1" x14ac:dyDescent="0.25">
      <c r="A12" s="121" t="s">
        <v>120</v>
      </c>
      <c r="B12" s="56" t="s">
        <v>121</v>
      </c>
      <c r="C12" s="118">
        <f>C13</f>
        <v>3060</v>
      </c>
      <c r="D12" s="137">
        <f>D13</f>
        <v>3060</v>
      </c>
      <c r="E12" s="105">
        <f t="shared" si="0"/>
        <v>1</v>
      </c>
    </row>
    <row r="13" spans="1:5" ht="30.75" customHeight="1" x14ac:dyDescent="0.25">
      <c r="A13" s="58" t="s">
        <v>122</v>
      </c>
      <c r="B13" s="9" t="s">
        <v>123</v>
      </c>
      <c r="C13" s="53">
        <v>3060</v>
      </c>
      <c r="D13" s="138">
        <v>3060</v>
      </c>
      <c r="E13" s="105">
        <f t="shared" si="0"/>
        <v>1</v>
      </c>
    </row>
    <row r="14" spans="1:5" ht="31.9" customHeight="1" x14ac:dyDescent="0.25">
      <c r="A14" s="121" t="s">
        <v>52</v>
      </c>
      <c r="B14" s="56" t="s">
        <v>53</v>
      </c>
      <c r="C14" s="118">
        <f>C15+C16</f>
        <v>3840000</v>
      </c>
      <c r="D14" s="137">
        <f>D15+D16</f>
        <v>642150.15</v>
      </c>
      <c r="E14" s="105">
        <f t="shared" si="0"/>
        <v>0.16722660156249999</v>
      </c>
    </row>
    <row r="15" spans="1:5" ht="27.75" customHeight="1" x14ac:dyDescent="0.25">
      <c r="A15" s="8" t="s">
        <v>54</v>
      </c>
      <c r="B15" s="9" t="s">
        <v>55</v>
      </c>
      <c r="C15" s="53">
        <v>440000</v>
      </c>
      <c r="D15" s="138">
        <v>69731.02</v>
      </c>
      <c r="E15" s="105">
        <f t="shared" si="0"/>
        <v>0.15847959090909092</v>
      </c>
    </row>
    <row r="16" spans="1:5" ht="30" customHeight="1" x14ac:dyDescent="0.25">
      <c r="A16" s="10" t="s">
        <v>56</v>
      </c>
      <c r="B16" s="11" t="s">
        <v>57</v>
      </c>
      <c r="C16" s="59">
        <v>3400000</v>
      </c>
      <c r="D16" s="138">
        <v>572419.13</v>
      </c>
      <c r="E16" s="105">
        <f t="shared" si="0"/>
        <v>0.16835856764705884</v>
      </c>
    </row>
    <row r="17" spans="1:5" ht="27" customHeight="1" x14ac:dyDescent="0.25">
      <c r="A17" s="12" t="s">
        <v>156</v>
      </c>
      <c r="B17" s="13" t="s">
        <v>58</v>
      </c>
      <c r="C17" s="60">
        <f>C18</f>
        <v>1000</v>
      </c>
      <c r="D17" s="137">
        <f>D18</f>
        <v>1653.28</v>
      </c>
      <c r="E17" s="105">
        <f t="shared" si="0"/>
        <v>1.6532800000000001</v>
      </c>
    </row>
    <row r="18" spans="1:5" ht="114.75" customHeight="1" x14ac:dyDescent="0.25">
      <c r="A18" s="8" t="s">
        <v>157</v>
      </c>
      <c r="B18" s="9" t="s">
        <v>43</v>
      </c>
      <c r="C18" s="53">
        <v>1000</v>
      </c>
      <c r="D18" s="138">
        <v>1653.28</v>
      </c>
      <c r="E18" s="105">
        <f>D18/C18</f>
        <v>1.6532800000000001</v>
      </c>
    </row>
    <row r="19" spans="1:5" s="76" customFormat="1" ht="26.25" customHeight="1" x14ac:dyDescent="0.25">
      <c r="A19" s="121" t="s">
        <v>208</v>
      </c>
      <c r="B19" s="56" t="s">
        <v>207</v>
      </c>
      <c r="C19" s="118"/>
      <c r="D19" s="137">
        <f>D20+D21</f>
        <v>9466.43</v>
      </c>
      <c r="E19" s="105"/>
    </row>
    <row r="20" spans="1:5" ht="33.75" customHeight="1" x14ac:dyDescent="0.25">
      <c r="A20" s="8" t="s">
        <v>209</v>
      </c>
      <c r="B20" s="9" t="s">
        <v>202</v>
      </c>
      <c r="C20" s="53"/>
      <c r="D20" s="138">
        <v>9466.43</v>
      </c>
      <c r="E20" s="105"/>
    </row>
    <row r="21" spans="1:5" ht="75.75" hidden="1" customHeight="1" x14ac:dyDescent="0.25">
      <c r="A21" s="8" t="s">
        <v>146</v>
      </c>
      <c r="B21" s="9" t="s">
        <v>147</v>
      </c>
      <c r="C21" s="53">
        <v>0</v>
      </c>
      <c r="D21" s="138">
        <v>0</v>
      </c>
      <c r="E21" s="105" t="s">
        <v>148</v>
      </c>
    </row>
    <row r="22" spans="1:5" ht="56.25" customHeight="1" x14ac:dyDescent="0.25">
      <c r="A22" s="121" t="s">
        <v>158</v>
      </c>
      <c r="B22" s="56" t="s">
        <v>59</v>
      </c>
      <c r="C22" s="118">
        <f>C26</f>
        <v>350000</v>
      </c>
      <c r="D22" s="146">
        <f>D26</f>
        <v>161222.57999999999</v>
      </c>
      <c r="E22" s="105">
        <f t="shared" si="0"/>
        <v>0.46063594285714282</v>
      </c>
    </row>
    <row r="23" spans="1:5" ht="141.75" hidden="1" x14ac:dyDescent="0.25">
      <c r="A23" s="8" t="s">
        <v>96</v>
      </c>
      <c r="B23" s="19" t="s">
        <v>95</v>
      </c>
      <c r="C23" s="53">
        <f>C24</f>
        <v>0</v>
      </c>
      <c r="D23" s="138">
        <f>D24</f>
        <v>0</v>
      </c>
      <c r="E23" s="105" t="e">
        <f t="shared" si="0"/>
        <v>#DIV/0!</v>
      </c>
    </row>
    <row r="24" spans="1:5" ht="121.15" hidden="1" customHeight="1" x14ac:dyDescent="0.25">
      <c r="A24" s="58" t="s">
        <v>94</v>
      </c>
      <c r="B24" s="6" t="s">
        <v>93</v>
      </c>
      <c r="C24" s="53">
        <v>0</v>
      </c>
      <c r="D24" s="138">
        <v>0</v>
      </c>
      <c r="E24" s="105" t="e">
        <f t="shared" si="0"/>
        <v>#DIV/0!</v>
      </c>
    </row>
    <row r="25" spans="1:5" ht="0.75" hidden="1" customHeight="1" x14ac:dyDescent="0.25">
      <c r="A25" s="8" t="s">
        <v>159</v>
      </c>
      <c r="B25" s="9" t="s">
        <v>115</v>
      </c>
      <c r="C25" s="53">
        <v>0</v>
      </c>
      <c r="D25" s="138">
        <v>0</v>
      </c>
      <c r="E25" s="105" t="e">
        <f t="shared" si="0"/>
        <v>#DIV/0!</v>
      </c>
    </row>
    <row r="26" spans="1:5" ht="122.25" customHeight="1" x14ac:dyDescent="0.25">
      <c r="A26" s="58" t="s">
        <v>210</v>
      </c>
      <c r="B26" s="14" t="s">
        <v>116</v>
      </c>
      <c r="C26" s="53">
        <v>350000</v>
      </c>
      <c r="D26" s="138">
        <v>161222.57999999999</v>
      </c>
      <c r="E26" s="105">
        <f>D26/C26</f>
        <v>0.46063594285714282</v>
      </c>
    </row>
    <row r="27" spans="1:5" ht="0.75" hidden="1" customHeight="1" x14ac:dyDescent="0.25">
      <c r="A27" s="121" t="s">
        <v>182</v>
      </c>
      <c r="B27" s="122" t="s">
        <v>134</v>
      </c>
      <c r="C27" s="118">
        <f>C28</f>
        <v>0</v>
      </c>
      <c r="D27" s="137">
        <f>D28</f>
        <v>0</v>
      </c>
      <c r="E27" s="105" t="e">
        <f t="shared" ref="E27:E36" si="1">D27/C27</f>
        <v>#DIV/0!</v>
      </c>
    </row>
    <row r="28" spans="1:5" ht="42" hidden="1" customHeight="1" x14ac:dyDescent="0.25">
      <c r="A28" s="8" t="s">
        <v>183</v>
      </c>
      <c r="B28" s="16" t="s">
        <v>135</v>
      </c>
      <c r="C28" s="53">
        <f>C31</f>
        <v>0</v>
      </c>
      <c r="D28" s="138">
        <f>D31</f>
        <v>0</v>
      </c>
      <c r="E28" s="105" t="e">
        <f t="shared" si="1"/>
        <v>#DIV/0!</v>
      </c>
    </row>
    <row r="29" spans="1:5" ht="43.5" hidden="1" customHeight="1" x14ac:dyDescent="0.25">
      <c r="A29" s="121" t="s">
        <v>181</v>
      </c>
      <c r="B29" s="122" t="s">
        <v>117</v>
      </c>
      <c r="C29" s="131">
        <f>C30+C35</f>
        <v>0</v>
      </c>
      <c r="D29" s="137">
        <f>D30+D35</f>
        <v>0</v>
      </c>
      <c r="E29" s="105" t="e">
        <f t="shared" si="1"/>
        <v>#DIV/0!</v>
      </c>
    </row>
    <row r="30" spans="1:5" ht="28.5" hidden="1" customHeight="1" x14ac:dyDescent="0.25">
      <c r="A30" s="8" t="s">
        <v>153</v>
      </c>
      <c r="B30" s="16" t="s">
        <v>154</v>
      </c>
      <c r="C30" s="53">
        <f>C31</f>
        <v>0</v>
      </c>
      <c r="D30" s="138">
        <f>D31</f>
        <v>0</v>
      </c>
      <c r="E30" s="105" t="e">
        <f t="shared" si="1"/>
        <v>#DIV/0!</v>
      </c>
    </row>
    <row r="31" spans="1:5" ht="3.75" hidden="1" customHeight="1" x14ac:dyDescent="0.25">
      <c r="A31" s="58" t="s">
        <v>184</v>
      </c>
      <c r="B31" s="14" t="s">
        <v>185</v>
      </c>
      <c r="C31" s="119">
        <v>0</v>
      </c>
      <c r="D31" s="139">
        <v>0</v>
      </c>
      <c r="E31" s="105" t="e">
        <f t="shared" si="1"/>
        <v>#DIV/0!</v>
      </c>
    </row>
    <row r="32" spans="1:5" ht="24.75" customHeight="1" x14ac:dyDescent="0.25">
      <c r="A32" s="121" t="s">
        <v>181</v>
      </c>
      <c r="B32" s="122" t="s">
        <v>117</v>
      </c>
      <c r="C32" s="118">
        <f>C33</f>
        <v>0</v>
      </c>
      <c r="D32" s="137">
        <f>D33</f>
        <v>6000</v>
      </c>
      <c r="E32" s="105">
        <v>0</v>
      </c>
    </row>
    <row r="33" spans="1:5" ht="66" customHeight="1" x14ac:dyDescent="0.25">
      <c r="A33" s="58" t="s">
        <v>206</v>
      </c>
      <c r="B33" s="14" t="s">
        <v>154</v>
      </c>
      <c r="C33" s="119">
        <f>C34</f>
        <v>0</v>
      </c>
      <c r="D33" s="139">
        <v>6000</v>
      </c>
      <c r="E33" s="105">
        <v>0</v>
      </c>
    </row>
    <row r="34" spans="1:5" ht="41.25" hidden="1" customHeight="1" x14ac:dyDescent="0.25">
      <c r="A34" s="58" t="s">
        <v>118</v>
      </c>
      <c r="B34" s="14" t="s">
        <v>66</v>
      </c>
      <c r="C34" s="119">
        <v>0</v>
      </c>
      <c r="D34" s="139">
        <v>0</v>
      </c>
      <c r="E34" s="105" t="e">
        <f t="shared" si="1"/>
        <v>#DIV/0!</v>
      </c>
    </row>
    <row r="35" spans="1:5" ht="37.5" hidden="1" customHeight="1" x14ac:dyDescent="0.25">
      <c r="A35" s="8" t="s">
        <v>186</v>
      </c>
      <c r="B35" s="129" t="s">
        <v>188</v>
      </c>
      <c r="C35" s="130">
        <v>0</v>
      </c>
      <c r="D35" s="140">
        <v>0</v>
      </c>
      <c r="E35" s="105" t="e">
        <f t="shared" si="1"/>
        <v>#DIV/0!</v>
      </c>
    </row>
    <row r="36" spans="1:5" ht="16.5" hidden="1" customHeight="1" x14ac:dyDescent="0.25">
      <c r="A36" s="58" t="s">
        <v>187</v>
      </c>
      <c r="B36" s="14" t="s">
        <v>188</v>
      </c>
      <c r="C36" s="128">
        <v>0</v>
      </c>
      <c r="D36" s="139">
        <v>0</v>
      </c>
      <c r="E36" s="105" t="e">
        <f t="shared" si="1"/>
        <v>#DIV/0!</v>
      </c>
    </row>
    <row r="37" spans="1:5" x14ac:dyDescent="0.25">
      <c r="A37" s="121" t="s">
        <v>160</v>
      </c>
      <c r="B37" s="56" t="s">
        <v>60</v>
      </c>
      <c r="C37" s="118">
        <f>C38</f>
        <v>4140312</v>
      </c>
      <c r="D37" s="137">
        <f>D38+D57</f>
        <v>2176863.5699999998</v>
      </c>
      <c r="E37" s="105">
        <f>D37/C37</f>
        <v>0.52577283306185618</v>
      </c>
    </row>
    <row r="38" spans="1:5" ht="50.45" customHeight="1" x14ac:dyDescent="0.25">
      <c r="A38" s="121" t="s">
        <v>161</v>
      </c>
      <c r="B38" s="56" t="s">
        <v>61</v>
      </c>
      <c r="C38" s="118">
        <f>C39+C53+C43+C51+C55</f>
        <v>4140312</v>
      </c>
      <c r="D38" s="137">
        <f>D39+D43+D53+D55</f>
        <v>2186330</v>
      </c>
      <c r="E38" s="105">
        <f>D38/C38</f>
        <v>0.52805923804776067</v>
      </c>
    </row>
    <row r="39" spans="1:5" ht="37.9" customHeight="1" x14ac:dyDescent="0.25">
      <c r="A39" s="171" t="s">
        <v>162</v>
      </c>
      <c r="B39" s="175" t="s">
        <v>62</v>
      </c>
      <c r="C39" s="159">
        <f>C41+C42</f>
        <v>3905000</v>
      </c>
      <c r="D39" s="176">
        <f>D41+D42</f>
        <v>2104020</v>
      </c>
      <c r="E39" s="177">
        <f>D39/C39</f>
        <v>0.53880153649167739</v>
      </c>
    </row>
    <row r="40" spans="1:5" ht="10.15" hidden="1" customHeight="1" x14ac:dyDescent="0.25">
      <c r="A40" s="171"/>
      <c r="B40" s="175"/>
      <c r="C40" s="159"/>
      <c r="D40" s="176"/>
      <c r="E40" s="178"/>
    </row>
    <row r="41" spans="1:5" ht="56.25" customHeight="1" x14ac:dyDescent="0.25">
      <c r="A41" s="8" t="s">
        <v>163</v>
      </c>
      <c r="B41" s="16" t="s">
        <v>211</v>
      </c>
      <c r="C41" s="53">
        <v>3605000</v>
      </c>
      <c r="D41" s="138">
        <v>1804020</v>
      </c>
      <c r="E41" s="106">
        <f>D41/C41</f>
        <v>0.5004216366158114</v>
      </c>
    </row>
    <row r="42" spans="1:5" ht="99" customHeight="1" x14ac:dyDescent="0.25">
      <c r="A42" s="8" t="s">
        <v>212</v>
      </c>
      <c r="B42" s="16" t="s">
        <v>107</v>
      </c>
      <c r="C42" s="53">
        <v>300000</v>
      </c>
      <c r="D42" s="138">
        <v>300000</v>
      </c>
      <c r="E42" s="106">
        <f>D42/C42</f>
        <v>1</v>
      </c>
    </row>
    <row r="43" spans="1:5" ht="61.5" customHeight="1" x14ac:dyDescent="0.25">
      <c r="A43" s="123" t="s">
        <v>214</v>
      </c>
      <c r="B43" s="122" t="s">
        <v>97</v>
      </c>
      <c r="C43" s="118">
        <f>C44+C46+C45</f>
        <v>81945</v>
      </c>
      <c r="D43" s="137">
        <f>D44+D46+D45</f>
        <v>0</v>
      </c>
      <c r="E43" s="105">
        <f t="shared" ref="E43:E49" si="2">D43/C43</f>
        <v>0</v>
      </c>
    </row>
    <row r="44" spans="1:5" ht="0.75" hidden="1" customHeight="1" x14ac:dyDescent="0.25">
      <c r="A44" s="24" t="s">
        <v>164</v>
      </c>
      <c r="B44" s="16" t="s">
        <v>125</v>
      </c>
      <c r="C44" s="119">
        <v>0</v>
      </c>
      <c r="D44" s="139">
        <v>0</v>
      </c>
      <c r="E44" s="105" t="e">
        <f t="shared" si="2"/>
        <v>#DIV/0!</v>
      </c>
    </row>
    <row r="45" spans="1:5" ht="79.5" hidden="1" customHeight="1" x14ac:dyDescent="0.25">
      <c r="A45" s="24" t="s">
        <v>194</v>
      </c>
      <c r="B45" s="16" t="s">
        <v>201</v>
      </c>
      <c r="C45" s="128">
        <v>0</v>
      </c>
      <c r="D45" s="139">
        <v>0</v>
      </c>
      <c r="E45" s="105" t="e">
        <f t="shared" si="2"/>
        <v>#DIV/0!</v>
      </c>
    </row>
    <row r="46" spans="1:5" ht="121.5" customHeight="1" x14ac:dyDescent="0.25">
      <c r="A46" s="8" t="s">
        <v>165</v>
      </c>
      <c r="B46" s="16" t="s">
        <v>155</v>
      </c>
      <c r="C46" s="53">
        <v>81945</v>
      </c>
      <c r="D46" s="138">
        <v>0</v>
      </c>
      <c r="E46" s="106">
        <f t="shared" si="2"/>
        <v>0</v>
      </c>
    </row>
    <row r="47" spans="1:5" ht="46.15" hidden="1" customHeight="1" x14ac:dyDescent="0.25">
      <c r="A47" s="8" t="s">
        <v>130</v>
      </c>
      <c r="B47" s="16" t="s">
        <v>131</v>
      </c>
      <c r="C47" s="53">
        <f>C49+C48</f>
        <v>0</v>
      </c>
      <c r="D47" s="138">
        <f>D49+D48</f>
        <v>0</v>
      </c>
      <c r="E47" s="105" t="e">
        <f t="shared" si="2"/>
        <v>#DIV/0!</v>
      </c>
    </row>
    <row r="48" spans="1:5" ht="65.45" hidden="1" customHeight="1" x14ac:dyDescent="0.25">
      <c r="A48" s="58" t="s">
        <v>132</v>
      </c>
      <c r="B48" s="14" t="s">
        <v>133</v>
      </c>
      <c r="C48" s="119">
        <v>0</v>
      </c>
      <c r="D48" s="139">
        <v>0</v>
      </c>
      <c r="E48" s="107" t="e">
        <f t="shared" si="2"/>
        <v>#DIV/0!</v>
      </c>
    </row>
    <row r="49" spans="1:5" ht="72" hidden="1" customHeight="1" x14ac:dyDescent="0.25">
      <c r="A49" s="58" t="s">
        <v>136</v>
      </c>
      <c r="B49" s="14" t="s">
        <v>137</v>
      </c>
      <c r="C49" s="119">
        <v>0</v>
      </c>
      <c r="D49" s="139">
        <v>0</v>
      </c>
      <c r="E49" s="107" t="e">
        <f t="shared" si="2"/>
        <v>#DIV/0!</v>
      </c>
    </row>
    <row r="50" spans="1:5" ht="65.45" hidden="1" customHeight="1" x14ac:dyDescent="0.25">
      <c r="A50" s="8"/>
      <c r="B50" s="16"/>
      <c r="C50" s="53"/>
      <c r="D50" s="138"/>
      <c r="E50" s="106"/>
    </row>
    <row r="51" spans="1:5" hidden="1" x14ac:dyDescent="0.25">
      <c r="A51" s="123" t="s">
        <v>85</v>
      </c>
      <c r="B51" s="122" t="s">
        <v>86</v>
      </c>
      <c r="C51" s="118"/>
      <c r="D51" s="138"/>
      <c r="E51" s="106"/>
    </row>
    <row r="52" spans="1:5" ht="104.25" hidden="1" customHeight="1" x14ac:dyDescent="0.25">
      <c r="A52" s="26" t="s">
        <v>87</v>
      </c>
      <c r="B52" s="16" t="s">
        <v>88</v>
      </c>
      <c r="C52" s="53"/>
      <c r="D52" s="138"/>
      <c r="E52" s="106"/>
    </row>
    <row r="53" spans="1:5" ht="64.900000000000006" customHeight="1" x14ac:dyDescent="0.25">
      <c r="A53" s="17" t="s">
        <v>166</v>
      </c>
      <c r="B53" s="19" t="s">
        <v>127</v>
      </c>
      <c r="C53" s="120">
        <f>C54</f>
        <v>142117</v>
      </c>
      <c r="D53" s="141">
        <f>D54</f>
        <v>71060</v>
      </c>
      <c r="E53" s="108">
        <f>D53/C53</f>
        <v>0.50001055468381683</v>
      </c>
    </row>
    <row r="54" spans="1:5" ht="78.75" customHeight="1" x14ac:dyDescent="0.25">
      <c r="A54" s="8" t="s">
        <v>167</v>
      </c>
      <c r="B54" s="9" t="s">
        <v>67</v>
      </c>
      <c r="C54" s="149">
        <v>142117</v>
      </c>
      <c r="D54" s="138">
        <v>71060</v>
      </c>
      <c r="E54" s="150">
        <f>D54/C54</f>
        <v>0.50001055468381683</v>
      </c>
    </row>
    <row r="55" spans="1:5" ht="29.25" customHeight="1" x14ac:dyDescent="0.25">
      <c r="A55" s="121" t="s">
        <v>216</v>
      </c>
      <c r="B55" s="56" t="s">
        <v>86</v>
      </c>
      <c r="C55" s="120">
        <f>C56</f>
        <v>11250</v>
      </c>
      <c r="D55" s="141">
        <f>D56</f>
        <v>11250</v>
      </c>
      <c r="E55" s="108">
        <f>D55/C55</f>
        <v>1</v>
      </c>
    </row>
    <row r="56" spans="1:5" ht="162" customHeight="1" x14ac:dyDescent="0.25">
      <c r="A56" s="8" t="s">
        <v>213</v>
      </c>
      <c r="B56" s="9" t="s">
        <v>203</v>
      </c>
      <c r="C56" s="149">
        <v>11250</v>
      </c>
      <c r="D56" s="148">
        <v>11250</v>
      </c>
      <c r="E56" s="150">
        <f>D56/C56</f>
        <v>1</v>
      </c>
    </row>
    <row r="57" spans="1:5" ht="74.25" customHeight="1" x14ac:dyDescent="0.25">
      <c r="A57" s="145" t="s">
        <v>215</v>
      </c>
      <c r="B57" s="56" t="s">
        <v>204</v>
      </c>
      <c r="C57" s="144"/>
      <c r="D57" s="141">
        <f>D58</f>
        <v>-9466.43</v>
      </c>
      <c r="E57" s="108"/>
    </row>
    <row r="58" spans="1:5" ht="81.75" customHeight="1" x14ac:dyDescent="0.25">
      <c r="A58" s="8" t="s">
        <v>217</v>
      </c>
      <c r="B58" s="9" t="s">
        <v>205</v>
      </c>
      <c r="C58" s="144"/>
      <c r="D58" s="148">
        <v>-9466.43</v>
      </c>
      <c r="E58" s="108"/>
    </row>
    <row r="59" spans="1:5" x14ac:dyDescent="0.25">
      <c r="A59" s="56" t="s">
        <v>63</v>
      </c>
      <c r="B59" s="9"/>
      <c r="C59" s="120">
        <f>C7+C37</f>
        <v>8504372</v>
      </c>
      <c r="D59" s="141">
        <f>D7+D37</f>
        <v>3091506.98</v>
      </c>
      <c r="E59" s="108">
        <f>D59/C59</f>
        <v>0.36351972608912214</v>
      </c>
    </row>
    <row r="60" spans="1:5" x14ac:dyDescent="0.25">
      <c r="C60" s="126"/>
      <c r="E60" s="127"/>
    </row>
  </sheetData>
  <mergeCells count="6">
    <mergeCell ref="A4:E5"/>
    <mergeCell ref="A39:A40"/>
    <mergeCell ref="B39:B40"/>
    <mergeCell ref="C39:C40"/>
    <mergeCell ref="D39:D40"/>
    <mergeCell ref="E39:E40"/>
  </mergeCells>
  <printOptions horizontalCentered="1"/>
  <pageMargins left="0" right="0" top="0" bottom="0" header="0" footer="0"/>
  <pageSetup paperSize="9" scale="75" fitToWidth="0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"/>
  <sheetViews>
    <sheetView view="pageBreakPreview" zoomScaleSheetLayoutView="100" workbookViewId="0">
      <selection activeCell="D36" sqref="D36"/>
    </sheetView>
  </sheetViews>
  <sheetFormatPr defaultRowHeight="15.75" x14ac:dyDescent="0.25"/>
  <cols>
    <col min="1" max="1" width="12.33203125" style="20" customWidth="1"/>
    <col min="2" max="2" width="51.1640625" style="21" customWidth="1"/>
    <col min="3" max="3" width="23.5" style="25" customWidth="1"/>
    <col min="4" max="4" width="22.1640625" style="25" customWidth="1"/>
    <col min="5" max="5" width="23.6640625" style="25" customWidth="1"/>
    <col min="6" max="6" width="3.33203125" style="21" hidden="1" customWidth="1"/>
    <col min="7" max="13" width="9.1640625" style="21" hidden="1" customWidth="1"/>
    <col min="14" max="16384" width="9.33203125" style="21"/>
  </cols>
  <sheetData>
    <row r="1" spans="1:15" x14ac:dyDescent="0.25">
      <c r="E1" s="22" t="s">
        <v>25</v>
      </c>
      <c r="I1" s="5" t="s">
        <v>25</v>
      </c>
    </row>
    <row r="2" spans="1:15" x14ac:dyDescent="0.25">
      <c r="E2" s="57" t="str">
        <f>'прил. 1'!F2</f>
        <v>к  постановлению Администрации АСП</v>
      </c>
      <c r="I2" s="5" t="s">
        <v>11</v>
      </c>
    </row>
    <row r="3" spans="1:15" x14ac:dyDescent="0.25">
      <c r="D3" s="3"/>
      <c r="E3" s="5" t="str">
        <f>'прил. 1'!F3</f>
        <v>от 23.07.2024 № 115</v>
      </c>
      <c r="I3" s="5" t="s">
        <v>12</v>
      </c>
    </row>
    <row r="4" spans="1:15" x14ac:dyDescent="0.25">
      <c r="I4" s="5"/>
    </row>
    <row r="5" spans="1:15" ht="40.15" customHeight="1" x14ac:dyDescent="0.25">
      <c r="A5" s="180" t="s">
        <v>218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23"/>
      <c r="O5" s="23"/>
    </row>
    <row r="6" spans="1:15" ht="31.5" x14ac:dyDescent="0.25">
      <c r="A6" s="44" t="s">
        <v>26</v>
      </c>
      <c r="B6" s="35" t="s">
        <v>0</v>
      </c>
      <c r="C6" s="7" t="s">
        <v>199</v>
      </c>
      <c r="D6" s="88" t="s">
        <v>200</v>
      </c>
      <c r="E6" s="88" t="s">
        <v>145</v>
      </c>
      <c r="F6" s="45"/>
      <c r="G6" s="45"/>
      <c r="H6" s="45"/>
      <c r="I6" s="45"/>
      <c r="J6" s="45"/>
      <c r="K6" s="45"/>
      <c r="L6" s="45"/>
      <c r="M6" s="45"/>
    </row>
    <row r="7" spans="1:15" x14ac:dyDescent="0.25">
      <c r="A7" s="44" t="s">
        <v>36</v>
      </c>
      <c r="B7" s="46" t="s">
        <v>27</v>
      </c>
      <c r="C7" s="62">
        <f>C8+C9+C11+C12+C10</f>
        <v>5504058</v>
      </c>
      <c r="D7" s="62">
        <f>D8+D9+D10+D11+D12</f>
        <v>2645096.2400000002</v>
      </c>
      <c r="E7" s="116">
        <f>D7/C7</f>
        <v>0.48057201432107005</v>
      </c>
      <c r="F7" s="45"/>
      <c r="G7" s="45"/>
      <c r="H7" s="45"/>
      <c r="I7" s="45"/>
      <c r="J7" s="45"/>
      <c r="K7" s="45"/>
      <c r="L7" s="45"/>
      <c r="M7" s="45"/>
    </row>
    <row r="8" spans="1:15" ht="45" x14ac:dyDescent="0.25">
      <c r="A8" s="47" t="s">
        <v>13</v>
      </c>
      <c r="B8" s="48" t="s">
        <v>110</v>
      </c>
      <c r="C8" s="70">
        <v>1436250</v>
      </c>
      <c r="D8" s="70">
        <v>639915.49</v>
      </c>
      <c r="E8" s="117">
        <f t="shared" ref="E8:E37" si="0">D8/C8</f>
        <v>0.44554603307223672</v>
      </c>
      <c r="F8" s="45"/>
      <c r="G8" s="45"/>
      <c r="H8" s="45"/>
      <c r="I8" s="45"/>
      <c r="J8" s="45"/>
      <c r="K8" s="45"/>
      <c r="L8" s="45"/>
      <c r="M8" s="45"/>
    </row>
    <row r="9" spans="1:15" ht="69.75" customHeight="1" x14ac:dyDescent="0.25">
      <c r="A9" s="47" t="s">
        <v>14</v>
      </c>
      <c r="B9" s="48" t="s">
        <v>28</v>
      </c>
      <c r="C9" s="71">
        <v>3615808</v>
      </c>
      <c r="D9" s="71">
        <v>1768652.32</v>
      </c>
      <c r="E9" s="117">
        <f t="shared" si="0"/>
        <v>0.48914442359771315</v>
      </c>
      <c r="F9" s="45"/>
      <c r="G9" s="45"/>
      <c r="H9" s="45"/>
      <c r="I9" s="45"/>
      <c r="J9" s="45"/>
      <c r="K9" s="45"/>
      <c r="L9" s="45"/>
      <c r="M9" s="45"/>
    </row>
    <row r="10" spans="1:15" ht="46.5" hidden="1" customHeight="1" x14ac:dyDescent="0.25">
      <c r="A10" s="47" t="s">
        <v>191</v>
      </c>
      <c r="B10" s="135" t="e">
        <f>#REF!</f>
        <v>#REF!</v>
      </c>
      <c r="C10" s="71"/>
      <c r="D10" s="71"/>
      <c r="E10" s="117"/>
      <c r="F10" s="45"/>
      <c r="G10" s="45"/>
      <c r="H10" s="45"/>
      <c r="I10" s="45"/>
      <c r="J10" s="45"/>
      <c r="K10" s="45"/>
      <c r="L10" s="45"/>
      <c r="M10" s="45"/>
    </row>
    <row r="11" spans="1:15" x14ac:dyDescent="0.25">
      <c r="A11" s="47" t="s">
        <v>15</v>
      </c>
      <c r="B11" s="48" t="s">
        <v>1</v>
      </c>
      <c r="C11" s="55">
        <v>15000</v>
      </c>
      <c r="D11" s="55">
        <v>0</v>
      </c>
      <c r="E11" s="117">
        <f t="shared" si="0"/>
        <v>0</v>
      </c>
      <c r="F11" s="45"/>
      <c r="G11" s="45"/>
      <c r="H11" s="45"/>
      <c r="I11" s="45"/>
      <c r="J11" s="45"/>
      <c r="K11" s="45"/>
      <c r="L11" s="45"/>
      <c r="M11" s="45"/>
    </row>
    <row r="12" spans="1:15" x14ac:dyDescent="0.25">
      <c r="A12" s="47" t="s">
        <v>16</v>
      </c>
      <c r="B12" s="48" t="s">
        <v>2</v>
      </c>
      <c r="C12" s="55">
        <v>437000</v>
      </c>
      <c r="D12" s="55">
        <v>236528.43</v>
      </c>
      <c r="E12" s="117">
        <f t="shared" si="0"/>
        <v>0.54125498855835241</v>
      </c>
      <c r="F12" s="45"/>
      <c r="G12" s="45"/>
      <c r="H12" s="45"/>
      <c r="I12" s="45"/>
      <c r="J12" s="45"/>
      <c r="K12" s="45"/>
      <c r="L12" s="45"/>
      <c r="M12" s="45"/>
    </row>
    <row r="13" spans="1:15" x14ac:dyDescent="0.25">
      <c r="A13" s="44" t="s">
        <v>37</v>
      </c>
      <c r="B13" s="49" t="s">
        <v>29</v>
      </c>
      <c r="C13" s="72">
        <f>C14</f>
        <v>142117</v>
      </c>
      <c r="D13" s="72">
        <f>D14</f>
        <v>71060</v>
      </c>
      <c r="E13" s="116">
        <f t="shared" si="0"/>
        <v>0.50001055468381683</v>
      </c>
      <c r="F13" s="45"/>
      <c r="G13" s="45"/>
      <c r="H13" s="45"/>
      <c r="I13" s="45"/>
      <c r="J13" s="45"/>
      <c r="K13" s="45"/>
      <c r="L13" s="45"/>
      <c r="M13" s="45"/>
    </row>
    <row r="14" spans="1:15" ht="24.75" customHeight="1" x14ac:dyDescent="0.25">
      <c r="A14" s="47" t="s">
        <v>17</v>
      </c>
      <c r="B14" s="50" t="s">
        <v>3</v>
      </c>
      <c r="C14" s="55">
        <v>142117</v>
      </c>
      <c r="D14" s="55">
        <v>71060</v>
      </c>
      <c r="E14" s="117">
        <f t="shared" si="0"/>
        <v>0.50001055468381683</v>
      </c>
      <c r="F14" s="45"/>
      <c r="G14" s="45"/>
      <c r="H14" s="45"/>
      <c r="I14" s="45"/>
      <c r="J14" s="45"/>
      <c r="K14" s="45"/>
      <c r="L14" s="45"/>
      <c r="M14" s="45"/>
    </row>
    <row r="15" spans="1:15" s="75" customFormat="1" ht="35.25" customHeight="1" x14ac:dyDescent="0.25">
      <c r="A15" s="44" t="s">
        <v>98</v>
      </c>
      <c r="B15" s="49" t="s">
        <v>103</v>
      </c>
      <c r="C15" s="72">
        <f>C16+C17+C18</f>
        <v>240000</v>
      </c>
      <c r="D15" s="72">
        <f>D16+D17+D18</f>
        <v>1425</v>
      </c>
      <c r="E15" s="116">
        <f t="shared" si="0"/>
        <v>5.9375000000000001E-3</v>
      </c>
      <c r="F15" s="74"/>
      <c r="G15" s="74"/>
      <c r="H15" s="74"/>
      <c r="I15" s="74"/>
      <c r="J15" s="74"/>
      <c r="K15" s="74"/>
      <c r="L15" s="74"/>
      <c r="M15" s="74"/>
    </row>
    <row r="16" spans="1:15" ht="54" hidden="1" customHeight="1" x14ac:dyDescent="0.25">
      <c r="A16" s="47" t="s">
        <v>100</v>
      </c>
      <c r="B16" s="50" t="s">
        <v>99</v>
      </c>
      <c r="C16" s="55">
        <v>0</v>
      </c>
      <c r="D16" s="55">
        <v>0</v>
      </c>
      <c r="E16" s="117">
        <v>0</v>
      </c>
      <c r="F16" s="45"/>
      <c r="G16" s="45"/>
      <c r="H16" s="45"/>
      <c r="I16" s="45"/>
      <c r="J16" s="45"/>
      <c r="K16" s="45"/>
      <c r="L16" s="45"/>
      <c r="M16" s="45"/>
    </row>
    <row r="17" spans="1:13" ht="13.5" customHeight="1" x14ac:dyDescent="0.25">
      <c r="A17" s="47" t="s">
        <v>101</v>
      </c>
      <c r="B17" s="50" t="s">
        <v>102</v>
      </c>
      <c r="C17" s="55">
        <v>240000</v>
      </c>
      <c r="D17" s="55">
        <v>1425</v>
      </c>
      <c r="E17" s="117">
        <f t="shared" si="0"/>
        <v>5.9375000000000001E-3</v>
      </c>
      <c r="F17" s="45"/>
      <c r="G17" s="45"/>
      <c r="H17" s="45"/>
      <c r="I17" s="45"/>
      <c r="J17" s="45"/>
      <c r="K17" s="45"/>
      <c r="L17" s="45"/>
      <c r="M17" s="45"/>
    </row>
    <row r="18" spans="1:13" ht="0.75" hidden="1" customHeight="1" x14ac:dyDescent="0.25">
      <c r="A18" s="47" t="s">
        <v>104</v>
      </c>
      <c r="B18" s="50" t="s">
        <v>105</v>
      </c>
      <c r="C18" s="55">
        <v>0</v>
      </c>
      <c r="D18" s="55">
        <v>0</v>
      </c>
      <c r="E18" s="117">
        <v>0</v>
      </c>
      <c r="F18" s="45"/>
      <c r="G18" s="45"/>
      <c r="H18" s="45"/>
      <c r="I18" s="45"/>
      <c r="J18" s="45"/>
      <c r="K18" s="45"/>
      <c r="L18" s="45"/>
      <c r="M18" s="45"/>
    </row>
    <row r="19" spans="1:13" ht="15" customHeight="1" x14ac:dyDescent="0.25">
      <c r="A19" s="44" t="s">
        <v>38</v>
      </c>
      <c r="B19" s="46" t="s">
        <v>30</v>
      </c>
      <c r="C19" s="72">
        <f>C21+C22</f>
        <v>97812</v>
      </c>
      <c r="D19" s="72">
        <f>D21+D22</f>
        <v>0</v>
      </c>
      <c r="E19" s="116">
        <f t="shared" si="0"/>
        <v>0</v>
      </c>
      <c r="F19" s="45"/>
      <c r="G19" s="45"/>
      <c r="H19" s="45"/>
      <c r="I19" s="45"/>
      <c r="J19" s="45"/>
      <c r="K19" s="45"/>
      <c r="L19" s="45"/>
      <c r="M19" s="45"/>
    </row>
    <row r="20" spans="1:13" hidden="1" x14ac:dyDescent="0.25">
      <c r="A20" s="47" t="s">
        <v>108</v>
      </c>
      <c r="B20" s="48" t="s">
        <v>109</v>
      </c>
      <c r="C20" s="55" t="e">
        <f>#REF!</f>
        <v>#REF!</v>
      </c>
      <c r="D20" s="55" t="e">
        <f>#REF!</f>
        <v>#REF!</v>
      </c>
      <c r="E20" s="116" t="e">
        <f t="shared" si="0"/>
        <v>#REF!</v>
      </c>
      <c r="F20" s="45"/>
      <c r="G20" s="45"/>
      <c r="H20" s="45"/>
      <c r="I20" s="45"/>
      <c r="J20" s="45"/>
      <c r="K20" s="45"/>
      <c r="L20" s="45"/>
      <c r="M20" s="45"/>
    </row>
    <row r="21" spans="1:13" hidden="1" x14ac:dyDescent="0.25">
      <c r="A21" s="47" t="s">
        <v>18</v>
      </c>
      <c r="B21" s="48" t="s">
        <v>4</v>
      </c>
      <c r="C21" s="55">
        <v>0</v>
      </c>
      <c r="D21" s="55">
        <v>0</v>
      </c>
      <c r="E21" s="117" t="e">
        <f t="shared" si="0"/>
        <v>#DIV/0!</v>
      </c>
      <c r="F21" s="45"/>
      <c r="G21" s="45"/>
      <c r="H21" s="45"/>
      <c r="I21" s="45"/>
      <c r="J21" s="45"/>
      <c r="K21" s="45"/>
      <c r="L21" s="45"/>
      <c r="M21" s="45"/>
    </row>
    <row r="22" spans="1:13" ht="30" x14ac:dyDescent="0.25">
      <c r="A22" s="47" t="s">
        <v>19</v>
      </c>
      <c r="B22" s="48" t="s">
        <v>5</v>
      </c>
      <c r="C22" s="55">
        <v>97812</v>
      </c>
      <c r="D22" s="55">
        <v>0</v>
      </c>
      <c r="E22" s="117">
        <f t="shared" si="0"/>
        <v>0</v>
      </c>
      <c r="F22" s="45"/>
      <c r="G22" s="45"/>
      <c r="H22" s="45"/>
      <c r="I22" s="45"/>
      <c r="J22" s="45"/>
      <c r="K22" s="45"/>
      <c r="L22" s="45"/>
      <c r="M22" s="45"/>
    </row>
    <row r="23" spans="1:13" x14ac:dyDescent="0.25">
      <c r="A23" s="44" t="s">
        <v>39</v>
      </c>
      <c r="B23" s="49" t="s">
        <v>31</v>
      </c>
      <c r="C23" s="72">
        <f>C24+C26</f>
        <v>3010000</v>
      </c>
      <c r="D23" s="73">
        <f>D24+D26</f>
        <v>745916.33000000007</v>
      </c>
      <c r="E23" s="116">
        <f t="shared" si="0"/>
        <v>0.24781273421926914</v>
      </c>
      <c r="F23" s="45"/>
      <c r="G23" s="45"/>
      <c r="H23" s="45"/>
      <c r="I23" s="45"/>
      <c r="J23" s="45"/>
      <c r="K23" s="45"/>
      <c r="L23" s="45"/>
      <c r="M23" s="45"/>
    </row>
    <row r="24" spans="1:13" x14ac:dyDescent="0.25">
      <c r="A24" s="47" t="s">
        <v>20</v>
      </c>
      <c r="B24" s="50" t="s">
        <v>6</v>
      </c>
      <c r="C24" s="55">
        <v>1220000</v>
      </c>
      <c r="D24" s="55">
        <v>263650.69</v>
      </c>
      <c r="E24" s="117">
        <f t="shared" si="0"/>
        <v>0.21610712295081969</v>
      </c>
      <c r="F24" s="45"/>
      <c r="G24" s="45"/>
      <c r="H24" s="45"/>
      <c r="I24" s="45"/>
      <c r="J24" s="45"/>
      <c r="K24" s="45"/>
      <c r="L24" s="45"/>
      <c r="M24" s="45"/>
    </row>
    <row r="25" spans="1:13" hidden="1" x14ac:dyDescent="0.25">
      <c r="A25" s="47" t="s">
        <v>21</v>
      </c>
      <c r="B25" s="50" t="s">
        <v>7</v>
      </c>
      <c r="C25" s="55" t="e">
        <f>#REF!</f>
        <v>#REF!</v>
      </c>
      <c r="D25" s="55" t="e">
        <f>#REF!</f>
        <v>#REF!</v>
      </c>
      <c r="E25" s="117">
        <v>0</v>
      </c>
      <c r="F25" s="45"/>
      <c r="G25" s="45"/>
      <c r="H25" s="45"/>
      <c r="I25" s="45"/>
      <c r="J25" s="45"/>
      <c r="K25" s="45"/>
      <c r="L25" s="45"/>
      <c r="M25" s="45"/>
    </row>
    <row r="26" spans="1:13" x14ac:dyDescent="0.25">
      <c r="A26" s="47" t="s">
        <v>22</v>
      </c>
      <c r="B26" s="48" t="s">
        <v>8</v>
      </c>
      <c r="C26" s="55">
        <v>1790000</v>
      </c>
      <c r="D26" s="55">
        <v>482265.64</v>
      </c>
      <c r="E26" s="117">
        <f t="shared" si="0"/>
        <v>0.26942214525139668</v>
      </c>
      <c r="F26" s="45"/>
      <c r="G26" s="45"/>
      <c r="H26" s="45"/>
      <c r="I26" s="45"/>
      <c r="J26" s="45"/>
      <c r="K26" s="45"/>
      <c r="L26" s="45"/>
      <c r="M26" s="45"/>
    </row>
    <row r="27" spans="1:13" x14ac:dyDescent="0.25">
      <c r="A27" s="44" t="s">
        <v>40</v>
      </c>
      <c r="B27" s="46" t="s">
        <v>32</v>
      </c>
      <c r="C27" s="52">
        <f>C28</f>
        <v>50000</v>
      </c>
      <c r="D27" s="52">
        <f>D28</f>
        <v>0</v>
      </c>
      <c r="E27" s="52">
        <v>0</v>
      </c>
      <c r="F27" s="45"/>
      <c r="G27" s="45"/>
      <c r="H27" s="45"/>
      <c r="I27" s="45"/>
      <c r="J27" s="45"/>
      <c r="K27" s="45"/>
      <c r="L27" s="45"/>
      <c r="M27" s="45"/>
    </row>
    <row r="28" spans="1:13" x14ac:dyDescent="0.25">
      <c r="A28" s="47" t="s">
        <v>23</v>
      </c>
      <c r="B28" s="48" t="s">
        <v>111</v>
      </c>
      <c r="C28" s="71">
        <v>50000</v>
      </c>
      <c r="D28" s="71">
        <v>0</v>
      </c>
      <c r="E28" s="117">
        <v>0</v>
      </c>
      <c r="F28" s="45"/>
      <c r="G28" s="45"/>
      <c r="H28" s="45"/>
      <c r="I28" s="45"/>
      <c r="J28" s="45"/>
      <c r="K28" s="45"/>
      <c r="L28" s="45"/>
      <c r="M28" s="45"/>
    </row>
    <row r="29" spans="1:13" x14ac:dyDescent="0.25">
      <c r="A29" s="44" t="s">
        <v>41</v>
      </c>
      <c r="B29" s="46" t="s">
        <v>112</v>
      </c>
      <c r="C29" s="52">
        <f>C30</f>
        <v>100000</v>
      </c>
      <c r="D29" s="52">
        <f>D30</f>
        <v>10100</v>
      </c>
      <c r="E29" s="116">
        <f t="shared" si="0"/>
        <v>0.10100000000000001</v>
      </c>
      <c r="F29" s="45"/>
      <c r="G29" s="45"/>
      <c r="H29" s="45"/>
      <c r="I29" s="45"/>
      <c r="J29" s="45"/>
      <c r="K29" s="45"/>
      <c r="L29" s="45"/>
      <c r="M29" s="45"/>
    </row>
    <row r="30" spans="1:13" x14ac:dyDescent="0.25">
      <c r="A30" s="47" t="s">
        <v>24</v>
      </c>
      <c r="B30" s="48" t="s">
        <v>9</v>
      </c>
      <c r="C30" s="71">
        <v>100000</v>
      </c>
      <c r="D30" s="71">
        <v>10100</v>
      </c>
      <c r="E30" s="117">
        <f t="shared" si="0"/>
        <v>0.10100000000000001</v>
      </c>
      <c r="F30" s="45"/>
      <c r="G30" s="45"/>
      <c r="H30" s="45"/>
      <c r="I30" s="45"/>
      <c r="J30" s="45"/>
      <c r="K30" s="45"/>
      <c r="L30" s="45"/>
      <c r="M30" s="45"/>
    </row>
    <row r="31" spans="1:13" ht="15" customHeight="1" x14ac:dyDescent="0.25">
      <c r="A31" s="44" t="s">
        <v>83</v>
      </c>
      <c r="B31" s="51" t="s">
        <v>84</v>
      </c>
      <c r="C31" s="52">
        <f>C32+C33</f>
        <v>415537</v>
      </c>
      <c r="D31" s="52">
        <f>D32+D33</f>
        <v>122243.5</v>
      </c>
      <c r="E31" s="116">
        <f t="shared" si="0"/>
        <v>0.29418198620098812</v>
      </c>
      <c r="F31" s="45"/>
      <c r="G31" s="45"/>
      <c r="H31" s="45"/>
      <c r="I31" s="45"/>
      <c r="J31" s="45"/>
      <c r="K31" s="45"/>
      <c r="L31" s="45"/>
      <c r="M31" s="45"/>
    </row>
    <row r="32" spans="1:13" ht="31.5" customHeight="1" x14ac:dyDescent="0.25">
      <c r="A32" s="47" t="s">
        <v>168</v>
      </c>
      <c r="B32" s="48" t="s">
        <v>169</v>
      </c>
      <c r="C32" s="55">
        <v>380537</v>
      </c>
      <c r="D32" s="55">
        <v>87243.5</v>
      </c>
      <c r="E32" s="117">
        <f t="shared" si="0"/>
        <v>0.22926417142091307</v>
      </c>
      <c r="F32" s="45"/>
      <c r="G32" s="45"/>
      <c r="H32" s="45"/>
      <c r="I32" s="45"/>
      <c r="J32" s="45"/>
      <c r="K32" s="45"/>
      <c r="L32" s="45"/>
      <c r="M32" s="45"/>
    </row>
    <row r="33" spans="1:13" ht="31.5" customHeight="1" x14ac:dyDescent="0.25">
      <c r="A33" s="47" t="s">
        <v>230</v>
      </c>
      <c r="B33" s="48" t="s">
        <v>231</v>
      </c>
      <c r="C33" s="55">
        <v>35000</v>
      </c>
      <c r="D33" s="55">
        <v>35000</v>
      </c>
      <c r="E33" s="117">
        <f t="shared" si="0"/>
        <v>1</v>
      </c>
      <c r="F33" s="45"/>
      <c r="G33" s="45"/>
      <c r="H33" s="45"/>
      <c r="I33" s="45"/>
      <c r="J33" s="45"/>
      <c r="K33" s="45"/>
      <c r="L33" s="45"/>
      <c r="M33" s="45"/>
    </row>
    <row r="34" spans="1:13" x14ac:dyDescent="0.25">
      <c r="A34" s="44">
        <v>1100</v>
      </c>
      <c r="B34" s="46" t="s">
        <v>10</v>
      </c>
      <c r="C34" s="52">
        <f>C35</f>
        <v>100000</v>
      </c>
      <c r="D34" s="52">
        <f>D35</f>
        <v>77606.2</v>
      </c>
      <c r="E34" s="116">
        <f t="shared" si="0"/>
        <v>0.77606199999999992</v>
      </c>
      <c r="F34" s="45"/>
      <c r="G34" s="45"/>
      <c r="H34" s="45"/>
      <c r="I34" s="45"/>
      <c r="J34" s="45"/>
      <c r="K34" s="45"/>
      <c r="L34" s="45"/>
      <c r="M34" s="45"/>
    </row>
    <row r="35" spans="1:13" x14ac:dyDescent="0.25">
      <c r="A35" s="47">
        <v>1102</v>
      </c>
      <c r="B35" s="48" t="s">
        <v>113</v>
      </c>
      <c r="C35" s="71">
        <v>100000</v>
      </c>
      <c r="D35" s="71">
        <v>77606.2</v>
      </c>
      <c r="E35" s="117">
        <f t="shared" si="0"/>
        <v>0.77606199999999992</v>
      </c>
      <c r="F35" s="45"/>
      <c r="G35" s="45"/>
      <c r="H35" s="45"/>
      <c r="I35" s="45"/>
      <c r="J35" s="45"/>
      <c r="K35" s="45"/>
      <c r="L35" s="45"/>
      <c r="M35" s="45"/>
    </row>
    <row r="36" spans="1:13" ht="13.9" customHeight="1" x14ac:dyDescent="0.25">
      <c r="A36" s="179" t="s">
        <v>33</v>
      </c>
      <c r="B36" s="179"/>
      <c r="C36" s="52">
        <f>C37</f>
        <v>9659524</v>
      </c>
      <c r="D36" s="52">
        <f>D37</f>
        <v>3673447.2700000005</v>
      </c>
      <c r="E36" s="116">
        <f t="shared" si="0"/>
        <v>0.38029278357815566</v>
      </c>
      <c r="F36" s="45"/>
      <c r="G36" s="45"/>
      <c r="H36" s="45"/>
      <c r="I36" s="45"/>
      <c r="J36" s="45"/>
      <c r="K36" s="45"/>
      <c r="L36" s="45"/>
      <c r="M36" s="45"/>
    </row>
    <row r="37" spans="1:13" ht="12.6" customHeight="1" x14ac:dyDescent="0.25">
      <c r="A37" s="179" t="s">
        <v>34</v>
      </c>
      <c r="B37" s="179"/>
      <c r="C37" s="52">
        <f>C7+C13+C19+C23+C29+C31+C34+C15+C27</f>
        <v>9659524</v>
      </c>
      <c r="D37" s="52">
        <f>D7+D13+D19+D23+D29+D31+D34+D15+D27</f>
        <v>3673447.2700000005</v>
      </c>
      <c r="E37" s="116">
        <f t="shared" si="0"/>
        <v>0.38029278357815566</v>
      </c>
      <c r="F37" s="45"/>
      <c r="G37" s="45"/>
      <c r="H37" s="45"/>
      <c r="I37" s="45"/>
      <c r="J37" s="45"/>
      <c r="K37" s="45"/>
      <c r="L37" s="45"/>
      <c r="M37" s="45"/>
    </row>
    <row r="38" spans="1:13" ht="13.9" customHeight="1" x14ac:dyDescent="0.25">
      <c r="A38" s="179" t="s">
        <v>35</v>
      </c>
      <c r="B38" s="179"/>
      <c r="C38" s="52">
        <f>'прил. 6'!C9</f>
        <v>-1155152</v>
      </c>
      <c r="D38" s="52">
        <f>'прил. 2'!D59-'прил. 3'!D37</f>
        <v>-581940.2900000005</v>
      </c>
      <c r="E38" s="73"/>
      <c r="F38" s="45"/>
      <c r="G38" s="45"/>
      <c r="H38" s="45"/>
      <c r="I38" s="45"/>
      <c r="J38" s="45"/>
      <c r="K38" s="45"/>
      <c r="L38" s="45"/>
      <c r="M38" s="45"/>
    </row>
    <row r="39" spans="1:13" x14ac:dyDescent="0.25">
      <c r="A39" s="2"/>
    </row>
    <row r="40" spans="1:13" x14ac:dyDescent="0.25">
      <c r="A40" s="2"/>
    </row>
  </sheetData>
  <mergeCells count="4">
    <mergeCell ref="A36:B36"/>
    <mergeCell ref="A37:B37"/>
    <mergeCell ref="A38:B38"/>
    <mergeCell ref="A5:M5"/>
  </mergeCells>
  <printOptions horizontalCentered="1"/>
  <pageMargins left="0.23622047244094491" right="0.23622047244094491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8"/>
  <sheetViews>
    <sheetView workbookViewId="0">
      <selection activeCell="B18" sqref="B18"/>
    </sheetView>
  </sheetViews>
  <sheetFormatPr defaultRowHeight="11.25" x14ac:dyDescent="0.2"/>
  <cols>
    <col min="1" max="1" width="11.33203125" customWidth="1"/>
    <col min="2" max="2" width="86" customWidth="1"/>
    <col min="3" max="3" width="54" customWidth="1"/>
  </cols>
  <sheetData>
    <row r="1" spans="1:3" ht="16.5" x14ac:dyDescent="0.2">
      <c r="A1" s="63"/>
      <c r="B1" s="63"/>
      <c r="C1" s="69" t="s">
        <v>89</v>
      </c>
    </row>
    <row r="2" spans="1:3" ht="16.5" x14ac:dyDescent="0.2">
      <c r="A2" s="63"/>
      <c r="B2" s="63"/>
      <c r="C2" s="69" t="str">
        <f>'прил. 1'!F2</f>
        <v>к  постановлению Администрации АСП</v>
      </c>
    </row>
    <row r="3" spans="1:3" ht="16.5" x14ac:dyDescent="0.2">
      <c r="A3" s="63"/>
      <c r="B3" s="63"/>
      <c r="C3" s="69" t="str">
        <f>'прил. 1'!F3</f>
        <v>от 23.07.2024 № 115</v>
      </c>
    </row>
    <row r="4" spans="1:3" ht="15.75" x14ac:dyDescent="0.2">
      <c r="A4" s="66"/>
      <c r="B4" s="63"/>
      <c r="C4" s="63"/>
    </row>
    <row r="5" spans="1:3" ht="42" customHeight="1" x14ac:dyDescent="0.2">
      <c r="A5" s="181" t="s">
        <v>90</v>
      </c>
      <c r="B5" s="181"/>
      <c r="C5" s="181"/>
    </row>
    <row r="6" spans="1:3" ht="15.75" x14ac:dyDescent="0.2">
      <c r="A6" s="64"/>
      <c r="B6" s="63"/>
      <c r="C6" s="63"/>
    </row>
    <row r="7" spans="1:3" ht="16.5" x14ac:dyDescent="0.2">
      <c r="A7" s="67" t="s">
        <v>91</v>
      </c>
      <c r="B7" s="67" t="s">
        <v>0</v>
      </c>
      <c r="C7" s="67" t="s">
        <v>92</v>
      </c>
    </row>
    <row r="8" spans="1:3" ht="42.6" customHeight="1" x14ac:dyDescent="0.2">
      <c r="A8" s="67">
        <v>1</v>
      </c>
      <c r="B8" s="68" t="s">
        <v>126</v>
      </c>
      <c r="C8" s="67">
        <v>995</v>
      </c>
    </row>
  </sheetData>
  <mergeCells count="1">
    <mergeCell ref="A5:C5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7"/>
  <sheetViews>
    <sheetView zoomScaleNormal="100" workbookViewId="0">
      <selection activeCell="D23" sqref="D23"/>
    </sheetView>
  </sheetViews>
  <sheetFormatPr defaultRowHeight="15.75" x14ac:dyDescent="0.25"/>
  <cols>
    <col min="1" max="1" width="52.6640625" style="21" customWidth="1"/>
    <col min="2" max="2" width="31" style="21" customWidth="1"/>
    <col min="3" max="3" width="31.33203125" style="33" customWidth="1"/>
    <col min="4" max="4" width="29.33203125" style="21" customWidth="1"/>
    <col min="5" max="5" width="26.6640625" style="21" customWidth="1"/>
    <col min="6" max="6" width="24.33203125" style="21" customWidth="1"/>
    <col min="7" max="16384" width="9.33203125" style="21"/>
  </cols>
  <sheetData>
    <row r="1" spans="1:6" x14ac:dyDescent="0.25">
      <c r="E1" s="78" t="s">
        <v>144</v>
      </c>
    </row>
    <row r="2" spans="1:6" x14ac:dyDescent="0.25">
      <c r="E2" s="57" t="str">
        <f>'прил. 1'!F2</f>
        <v>к  постановлению Администрации АСП</v>
      </c>
    </row>
    <row r="3" spans="1:6" x14ac:dyDescent="0.25">
      <c r="E3" s="5" t="str">
        <f>'прил. 1'!F3</f>
        <v>от 23.07.2024 № 115</v>
      </c>
    </row>
    <row r="4" spans="1:6" x14ac:dyDescent="0.25">
      <c r="A4" s="5"/>
    </row>
    <row r="5" spans="1:6" ht="45" customHeight="1" x14ac:dyDescent="0.25">
      <c r="A5" s="182" t="s">
        <v>247</v>
      </c>
      <c r="B5" s="183"/>
      <c r="C5" s="183"/>
      <c r="D5" s="183"/>
      <c r="E5" s="183"/>
    </row>
    <row r="6" spans="1:6" ht="23.25" customHeight="1" x14ac:dyDescent="0.25">
      <c r="A6" s="171" t="s">
        <v>79</v>
      </c>
      <c r="B6" s="171" t="s">
        <v>80</v>
      </c>
      <c r="C6" s="7" t="s">
        <v>199</v>
      </c>
      <c r="D6" s="88" t="s">
        <v>220</v>
      </c>
      <c r="E6" s="88" t="s">
        <v>145</v>
      </c>
      <c r="F6" s="30"/>
    </row>
    <row r="7" spans="1:6" x14ac:dyDescent="0.25">
      <c r="A7" s="171"/>
      <c r="B7" s="171"/>
      <c r="C7" s="38" t="s">
        <v>81</v>
      </c>
      <c r="D7" s="39" t="s">
        <v>82</v>
      </c>
      <c r="E7" s="39" t="s">
        <v>149</v>
      </c>
      <c r="F7" s="30"/>
    </row>
    <row r="8" spans="1:6" ht="71.25" customHeight="1" x14ac:dyDescent="0.25">
      <c r="A8" s="147" t="s">
        <v>232</v>
      </c>
      <c r="B8" s="145" t="s">
        <v>128</v>
      </c>
      <c r="C8" s="143">
        <v>97812</v>
      </c>
      <c r="D8" s="87">
        <f>D9</f>
        <v>0</v>
      </c>
      <c r="E8" s="133">
        <f>E9</f>
        <v>0</v>
      </c>
      <c r="F8" s="30"/>
    </row>
    <row r="9" spans="1:6" ht="76.5" customHeight="1" x14ac:dyDescent="0.25">
      <c r="A9" s="36" t="s">
        <v>233</v>
      </c>
      <c r="B9" s="8" t="s">
        <v>172</v>
      </c>
      <c r="C9" s="53">
        <v>97812</v>
      </c>
      <c r="D9" s="53">
        <v>0</v>
      </c>
      <c r="E9" s="132">
        <f>D9/C9</f>
        <v>0</v>
      </c>
      <c r="F9" s="30"/>
    </row>
    <row r="10" spans="1:6" ht="108.75" hidden="1" customHeight="1" x14ac:dyDescent="0.25">
      <c r="A10" s="147" t="s">
        <v>189</v>
      </c>
      <c r="B10" s="145" t="s">
        <v>124</v>
      </c>
      <c r="C10" s="143">
        <v>0</v>
      </c>
      <c r="D10" s="87" t="e">
        <f>D11</f>
        <v>#REF!</v>
      </c>
      <c r="E10" s="105" t="e">
        <f>D10/C10</f>
        <v>#REF!</v>
      </c>
      <c r="F10" s="30"/>
    </row>
    <row r="11" spans="1:6" ht="82.5" hidden="1" customHeight="1" x14ac:dyDescent="0.25">
      <c r="A11" s="36" t="s">
        <v>234</v>
      </c>
      <c r="B11" s="8" t="s">
        <v>171</v>
      </c>
      <c r="C11" s="53">
        <v>0</v>
      </c>
      <c r="D11" s="53" t="e">
        <f>#REF!</f>
        <v>#REF!</v>
      </c>
      <c r="E11" s="105" t="e">
        <f t="shared" ref="E11:E23" si="0">D11/C11</f>
        <v>#REF!</v>
      </c>
      <c r="F11" s="30"/>
    </row>
    <row r="12" spans="1:6" ht="63.75" hidden="1" customHeight="1" x14ac:dyDescent="0.25">
      <c r="A12" s="147" t="s">
        <v>106</v>
      </c>
      <c r="B12" s="145" t="s">
        <v>235</v>
      </c>
      <c r="C12" s="143">
        <v>0</v>
      </c>
      <c r="D12" s="61">
        <f>D13</f>
        <v>1425</v>
      </c>
      <c r="E12" s="105" t="e">
        <f t="shared" si="0"/>
        <v>#DIV/0!</v>
      </c>
      <c r="F12" s="30"/>
    </row>
    <row r="13" spans="1:6" s="75" customFormat="1" ht="87" customHeight="1" x14ac:dyDescent="0.25">
      <c r="A13" s="147" t="s">
        <v>236</v>
      </c>
      <c r="B13" s="145" t="s">
        <v>237</v>
      </c>
      <c r="C13" s="143">
        <v>230000</v>
      </c>
      <c r="D13" s="143">
        <f>D14</f>
        <v>1425</v>
      </c>
      <c r="E13" s="105">
        <f t="shared" si="0"/>
        <v>6.1956521739130431E-3</v>
      </c>
      <c r="F13" s="154"/>
    </row>
    <row r="14" spans="1:6" ht="95.25" customHeight="1" x14ac:dyDescent="0.25">
      <c r="A14" s="9" t="s">
        <v>238</v>
      </c>
      <c r="B14" s="8" t="s">
        <v>170</v>
      </c>
      <c r="C14" s="53">
        <v>230000</v>
      </c>
      <c r="D14" s="53">
        <v>1425</v>
      </c>
      <c r="E14" s="106">
        <f t="shared" si="0"/>
        <v>6.1956521739130431E-3</v>
      </c>
      <c r="F14" s="30"/>
    </row>
    <row r="15" spans="1:6" ht="72" customHeight="1" x14ac:dyDescent="0.25">
      <c r="A15" s="155" t="s">
        <v>239</v>
      </c>
      <c r="B15" s="145" t="s">
        <v>174</v>
      </c>
      <c r="C15" s="143">
        <v>300000</v>
      </c>
      <c r="D15" s="143">
        <f>D16</f>
        <v>0</v>
      </c>
      <c r="E15" s="105">
        <f t="shared" ref="E15" si="1">D15/C15</f>
        <v>0</v>
      </c>
      <c r="F15" s="30"/>
    </row>
    <row r="16" spans="1:6" ht="72.75" customHeight="1" x14ac:dyDescent="0.25">
      <c r="A16" s="156" t="s">
        <v>240</v>
      </c>
      <c r="B16" s="8" t="s">
        <v>173</v>
      </c>
      <c r="C16" s="53">
        <v>300000</v>
      </c>
      <c r="D16" s="53">
        <v>0</v>
      </c>
      <c r="E16" s="107">
        <f t="shared" si="0"/>
        <v>0</v>
      </c>
      <c r="F16" s="30"/>
    </row>
    <row r="17" spans="1:6" ht="82.5" customHeight="1" x14ac:dyDescent="0.25">
      <c r="A17" s="147" t="s">
        <v>241</v>
      </c>
      <c r="B17" s="145" t="s">
        <v>129</v>
      </c>
      <c r="C17" s="143">
        <v>100000</v>
      </c>
      <c r="D17" s="143">
        <f>D18</f>
        <v>0</v>
      </c>
      <c r="E17" s="105">
        <f t="shared" si="0"/>
        <v>0</v>
      </c>
      <c r="F17" s="30"/>
    </row>
    <row r="18" spans="1:6" ht="98.25" customHeight="1" x14ac:dyDescent="0.25">
      <c r="A18" s="36" t="s">
        <v>242</v>
      </c>
      <c r="B18" s="58" t="s">
        <v>190</v>
      </c>
      <c r="C18" s="53">
        <v>100000</v>
      </c>
      <c r="D18" s="53">
        <v>0</v>
      </c>
      <c r="E18" s="106">
        <f t="shared" si="0"/>
        <v>0</v>
      </c>
      <c r="F18" s="30"/>
    </row>
    <row r="19" spans="1:6" ht="98.25" customHeight="1" x14ac:dyDescent="0.25">
      <c r="A19" s="147" t="s">
        <v>243</v>
      </c>
      <c r="B19" s="145" t="s">
        <v>195</v>
      </c>
      <c r="C19" s="143">
        <v>900000</v>
      </c>
      <c r="D19" s="143">
        <f>D20</f>
        <v>103539.5</v>
      </c>
      <c r="E19" s="105">
        <f t="shared" si="0"/>
        <v>0.11504388888888889</v>
      </c>
      <c r="F19" s="30"/>
    </row>
    <row r="20" spans="1:6" ht="99.75" customHeight="1" x14ac:dyDescent="0.25">
      <c r="A20" s="36" t="s">
        <v>244</v>
      </c>
      <c r="B20" s="8" t="s">
        <v>196</v>
      </c>
      <c r="C20" s="53">
        <v>900000</v>
      </c>
      <c r="D20" s="53">
        <v>103539.5</v>
      </c>
      <c r="E20" s="106">
        <f t="shared" si="0"/>
        <v>0.11504388888888889</v>
      </c>
      <c r="F20" s="30"/>
    </row>
    <row r="21" spans="1:6" ht="81" customHeight="1" x14ac:dyDescent="0.25">
      <c r="A21" s="79" t="s">
        <v>245</v>
      </c>
      <c r="B21" s="145" t="s">
        <v>193</v>
      </c>
      <c r="C21" s="143">
        <v>300000</v>
      </c>
      <c r="D21" s="143">
        <f>D22</f>
        <v>149482</v>
      </c>
      <c r="E21" s="105">
        <f t="shared" si="0"/>
        <v>0.49827333333333335</v>
      </c>
      <c r="F21" s="30"/>
    </row>
    <row r="22" spans="1:6" ht="103.5" customHeight="1" x14ac:dyDescent="0.25">
      <c r="A22" s="157" t="s">
        <v>246</v>
      </c>
      <c r="B22" s="17" t="s">
        <v>192</v>
      </c>
      <c r="C22" s="53">
        <v>300000</v>
      </c>
      <c r="D22" s="53">
        <v>149482</v>
      </c>
      <c r="E22" s="106">
        <f t="shared" si="0"/>
        <v>0.49827333333333335</v>
      </c>
      <c r="F22" s="30"/>
    </row>
    <row r="23" spans="1:6" ht="15" customHeight="1" x14ac:dyDescent="0.25">
      <c r="A23" s="79" t="s">
        <v>248</v>
      </c>
      <c r="B23" s="145"/>
      <c r="C23" s="143">
        <f>C8+C13+C15+C17+C19+C21</f>
        <v>1927812</v>
      </c>
      <c r="D23" s="143">
        <f>D8+D13+D15+D17+D19+D21</f>
        <v>254446.5</v>
      </c>
      <c r="E23" s="105">
        <f t="shared" si="0"/>
        <v>0.13198719584689794</v>
      </c>
      <c r="F23" s="30"/>
    </row>
    <row r="24" spans="1:6" ht="16.149999999999999" customHeight="1" x14ac:dyDescent="0.25">
      <c r="A24" s="42"/>
      <c r="B24" s="41"/>
      <c r="C24" s="43"/>
      <c r="D24" s="43"/>
      <c r="E24" s="43"/>
      <c r="F24" s="40"/>
    </row>
    <row r="25" spans="1:6" ht="14.45" customHeight="1" x14ac:dyDescent="0.25"/>
    <row r="26" spans="1:6" ht="14.45" customHeight="1" x14ac:dyDescent="0.25"/>
    <row r="27" spans="1:6" x14ac:dyDescent="0.25">
      <c r="C27" s="54"/>
    </row>
  </sheetData>
  <mergeCells count="3">
    <mergeCell ref="A5:E5"/>
    <mergeCell ref="A6:A7"/>
    <mergeCell ref="B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6"/>
  <sheetViews>
    <sheetView view="pageBreakPreview" zoomScaleSheetLayoutView="100" workbookViewId="0">
      <selection activeCell="D15" sqref="D15"/>
    </sheetView>
  </sheetViews>
  <sheetFormatPr defaultRowHeight="15.75" x14ac:dyDescent="0.25"/>
  <cols>
    <col min="1" max="1" width="11" style="20" customWidth="1"/>
    <col min="2" max="2" width="76.5" style="21" customWidth="1"/>
    <col min="3" max="3" width="23.33203125" style="33" customWidth="1"/>
    <col min="4" max="4" width="26.33203125" style="21" customWidth="1"/>
    <col min="5" max="5" width="11.33203125" style="21" bestFit="1" customWidth="1"/>
    <col min="6" max="16384" width="9.33203125" style="21"/>
  </cols>
  <sheetData>
    <row r="1" spans="1:4" x14ac:dyDescent="0.25">
      <c r="C1" s="22"/>
      <c r="D1" s="22" t="s">
        <v>89</v>
      </c>
    </row>
    <row r="2" spans="1:4" x14ac:dyDescent="0.25">
      <c r="C2" s="22"/>
      <c r="D2" s="22" t="str">
        <f>'прил. 1'!F2</f>
        <v>к  постановлению Администрации АСП</v>
      </c>
    </row>
    <row r="3" spans="1:4" x14ac:dyDescent="0.25">
      <c r="C3" s="22"/>
      <c r="D3" s="22" t="str">
        <f>'прил. 1'!F3</f>
        <v>от 23.07.2024 № 115</v>
      </c>
    </row>
    <row r="4" spans="1:4" x14ac:dyDescent="0.25">
      <c r="A4" s="2"/>
    </row>
    <row r="5" spans="1:4" x14ac:dyDescent="0.25">
      <c r="A5" s="2"/>
    </row>
    <row r="6" spans="1:4" ht="59.45" customHeight="1" x14ac:dyDescent="0.25">
      <c r="A6" s="109"/>
      <c r="B6" s="181" t="s">
        <v>221</v>
      </c>
      <c r="C6" s="181"/>
      <c r="D6" s="181"/>
    </row>
    <row r="7" spans="1:4" ht="15.75" customHeight="1" x14ac:dyDescent="0.25">
      <c r="A7" s="110"/>
      <c r="B7" s="110"/>
      <c r="C7" s="110"/>
    </row>
    <row r="8" spans="1:4" ht="8.4499999999999993" customHeight="1" thickBot="1" x14ac:dyDescent="0.3">
      <c r="A8" s="110"/>
      <c r="B8" s="110"/>
      <c r="C8" s="110"/>
    </row>
    <row r="9" spans="1:4" ht="75.599999999999994" customHeight="1" thickBot="1" x14ac:dyDescent="0.3">
      <c r="A9" s="32"/>
      <c r="B9" s="103" t="s">
        <v>150</v>
      </c>
      <c r="C9" s="104" t="s">
        <v>219</v>
      </c>
      <c r="D9" s="104" t="s">
        <v>222</v>
      </c>
    </row>
    <row r="10" spans="1:4" s="92" customFormat="1" ht="38.25" customHeight="1" thickBot="1" x14ac:dyDescent="0.3">
      <c r="A10" s="91"/>
      <c r="B10" s="151" t="s">
        <v>223</v>
      </c>
      <c r="C10" s="152">
        <v>35000</v>
      </c>
      <c r="D10" s="152">
        <v>35000</v>
      </c>
    </row>
    <row r="11" spans="1:4" s="92" customFormat="1" ht="33.75" customHeight="1" thickBot="1" x14ac:dyDescent="0.3">
      <c r="A11" s="93"/>
      <c r="B11" s="153" t="s">
        <v>224</v>
      </c>
      <c r="C11" s="115">
        <v>15000</v>
      </c>
      <c r="D11" s="134">
        <v>0</v>
      </c>
    </row>
    <row r="12" spans="1:4" s="92" customFormat="1" x14ac:dyDescent="0.25">
      <c r="A12" s="93"/>
      <c r="B12" s="95"/>
      <c r="C12" s="96"/>
    </row>
    <row r="13" spans="1:4" s="92" customFormat="1" x14ac:dyDescent="0.25">
      <c r="A13" s="93"/>
      <c r="B13" s="95"/>
      <c r="C13" s="89"/>
    </row>
    <row r="14" spans="1:4" s="92" customFormat="1" x14ac:dyDescent="0.25">
      <c r="A14" s="93"/>
      <c r="B14" s="94"/>
      <c r="C14" s="89"/>
    </row>
    <row r="15" spans="1:4" s="92" customFormat="1" x14ac:dyDescent="0.25">
      <c r="A15" s="93"/>
      <c r="B15" s="94"/>
      <c r="C15" s="89"/>
    </row>
    <row r="16" spans="1:4" s="92" customFormat="1" x14ac:dyDescent="0.25">
      <c r="A16" s="93"/>
      <c r="B16" s="94"/>
      <c r="C16" s="89"/>
    </row>
    <row r="17" spans="1:3" s="92" customFormat="1" x14ac:dyDescent="0.25">
      <c r="A17" s="93"/>
      <c r="B17" s="94"/>
      <c r="C17" s="89"/>
    </row>
    <row r="18" spans="1:3" s="92" customFormat="1" ht="90.75" customHeight="1" x14ac:dyDescent="0.25">
      <c r="A18" s="93"/>
      <c r="B18" s="94"/>
      <c r="C18" s="97"/>
    </row>
    <row r="19" spans="1:3" s="92" customFormat="1" x14ac:dyDescent="0.25">
      <c r="A19" s="93"/>
      <c r="B19" s="94"/>
      <c r="C19" s="89"/>
    </row>
    <row r="20" spans="1:3" s="92" customFormat="1" x14ac:dyDescent="0.25">
      <c r="A20" s="93"/>
      <c r="B20" s="94"/>
      <c r="C20" s="89"/>
    </row>
    <row r="21" spans="1:3" s="92" customFormat="1" x14ac:dyDescent="0.25">
      <c r="A21" s="93"/>
      <c r="B21" s="94"/>
      <c r="C21" s="89"/>
    </row>
    <row r="22" spans="1:3" s="92" customFormat="1" x14ac:dyDescent="0.25">
      <c r="A22" s="93"/>
      <c r="B22" s="98"/>
      <c r="C22" s="89"/>
    </row>
    <row r="23" spans="1:3" s="92" customFormat="1" x14ac:dyDescent="0.25">
      <c r="A23" s="91"/>
      <c r="B23" s="42"/>
      <c r="C23" s="99"/>
    </row>
    <row r="24" spans="1:3" s="92" customFormat="1" x14ac:dyDescent="0.25">
      <c r="A24" s="93"/>
      <c r="B24" s="95"/>
      <c r="C24" s="97"/>
    </row>
    <row r="25" spans="1:3" s="92" customFormat="1" x14ac:dyDescent="0.25">
      <c r="A25" s="93"/>
      <c r="B25" s="94"/>
      <c r="C25" s="97"/>
    </row>
    <row r="26" spans="1:3" s="92" customFormat="1" x14ac:dyDescent="0.25">
      <c r="A26" s="93"/>
      <c r="B26" s="94"/>
      <c r="C26" s="97"/>
    </row>
    <row r="27" spans="1:3" s="92" customFormat="1" x14ac:dyDescent="0.25">
      <c r="A27" s="93"/>
      <c r="B27" s="94"/>
      <c r="C27" s="96"/>
    </row>
    <row r="28" spans="1:3" s="92" customFormat="1" x14ac:dyDescent="0.25">
      <c r="A28" s="93"/>
      <c r="B28" s="94"/>
      <c r="C28" s="96"/>
    </row>
    <row r="29" spans="1:3" s="92" customFormat="1" x14ac:dyDescent="0.25">
      <c r="A29" s="93"/>
      <c r="B29" s="94"/>
      <c r="C29" s="97"/>
    </row>
    <row r="30" spans="1:3" s="92" customFormat="1" x14ac:dyDescent="0.25">
      <c r="A30" s="93"/>
      <c r="B30" s="100"/>
      <c r="C30" s="96"/>
    </row>
    <row r="31" spans="1:3" s="92" customFormat="1" x14ac:dyDescent="0.25">
      <c r="A31" s="93"/>
      <c r="B31" s="94"/>
      <c r="C31" s="97"/>
    </row>
    <row r="32" spans="1:3" s="92" customFormat="1" x14ac:dyDescent="0.25">
      <c r="A32" s="93"/>
      <c r="B32" s="95"/>
      <c r="C32" s="97"/>
    </row>
    <row r="33" spans="1:3" s="92" customFormat="1" x14ac:dyDescent="0.25">
      <c r="A33" s="93"/>
      <c r="B33" s="95"/>
      <c r="C33" s="97"/>
    </row>
    <row r="34" spans="1:3" s="92" customFormat="1" x14ac:dyDescent="0.25">
      <c r="A34" s="93"/>
      <c r="B34" s="95"/>
      <c r="C34" s="97"/>
    </row>
    <row r="35" spans="1:3" s="92" customFormat="1" x14ac:dyDescent="0.25">
      <c r="A35" s="101"/>
      <c r="C35" s="102"/>
    </row>
    <row r="36" spans="1:3" s="92" customFormat="1" x14ac:dyDescent="0.25">
      <c r="A36" s="101"/>
      <c r="C36" s="102"/>
    </row>
  </sheetData>
  <mergeCells count="1"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7"/>
  <sheetViews>
    <sheetView view="pageBreakPreview" zoomScaleSheetLayoutView="100" workbookViewId="0">
      <selection activeCell="D12" sqref="D12"/>
    </sheetView>
  </sheetViews>
  <sheetFormatPr defaultRowHeight="15.75" x14ac:dyDescent="0.25"/>
  <cols>
    <col min="1" max="1" width="36.83203125" style="65" customWidth="1"/>
    <col min="2" max="2" width="49.6640625" style="65" customWidth="1"/>
    <col min="3" max="3" width="20.83203125" style="83" customWidth="1"/>
    <col min="4" max="4" width="18.5" style="27" customWidth="1"/>
    <col min="5" max="5" width="0.6640625" style="27" customWidth="1"/>
    <col min="6" max="6" width="17.1640625" style="65" customWidth="1"/>
    <col min="7" max="16384" width="9.33203125" style="65"/>
  </cols>
  <sheetData>
    <row r="1" spans="1:5" x14ac:dyDescent="0.25">
      <c r="E1" s="22" t="s">
        <v>143</v>
      </c>
    </row>
    <row r="2" spans="1:5" x14ac:dyDescent="0.25">
      <c r="E2" s="22" t="str">
        <f>'прил. 1'!F2</f>
        <v>к  постановлению Администрации АСП</v>
      </c>
    </row>
    <row r="3" spans="1:5" x14ac:dyDescent="0.25">
      <c r="E3" s="22" t="str">
        <f>'прил. 1'!F3</f>
        <v>от 23.07.2024 № 115</v>
      </c>
    </row>
    <row r="4" spans="1:5" x14ac:dyDescent="0.25">
      <c r="A4" s="64"/>
    </row>
    <row r="5" spans="1:5" ht="33.75" customHeight="1" x14ac:dyDescent="0.25">
      <c r="A5" s="184" t="s">
        <v>225</v>
      </c>
      <c r="B5" s="185"/>
      <c r="C5" s="185"/>
      <c r="D5" s="185"/>
      <c r="E5" s="186"/>
    </row>
    <row r="6" spans="1:5" ht="15.75" customHeight="1" x14ac:dyDescent="0.25">
      <c r="A6" s="187"/>
      <c r="B6" s="171"/>
      <c r="C6" s="171"/>
      <c r="D6" s="171"/>
      <c r="E6" s="188"/>
    </row>
    <row r="7" spans="1:5" ht="10.5" customHeight="1" x14ac:dyDescent="0.25">
      <c r="A7" s="187"/>
      <c r="B7" s="171"/>
      <c r="C7" s="171"/>
      <c r="D7" s="171"/>
      <c r="E7" s="189"/>
    </row>
    <row r="8" spans="1:5" ht="57" customHeight="1" x14ac:dyDescent="0.25">
      <c r="A8" s="58" t="s">
        <v>138</v>
      </c>
      <c r="B8" s="58" t="s">
        <v>0</v>
      </c>
      <c r="C8" s="18" t="s">
        <v>219</v>
      </c>
      <c r="D8" s="18" t="s">
        <v>226</v>
      </c>
      <c r="E8" s="89"/>
    </row>
    <row r="9" spans="1:5" ht="37.9" customHeight="1" x14ac:dyDescent="0.25">
      <c r="A9" s="81" t="s">
        <v>175</v>
      </c>
      <c r="B9" s="80" t="s">
        <v>139</v>
      </c>
      <c r="C9" s="84">
        <f>C10-C11</f>
        <v>-1155152</v>
      </c>
      <c r="D9" s="84">
        <f>D10-D11</f>
        <v>-581940.2900000005</v>
      </c>
      <c r="E9" s="111"/>
    </row>
    <row r="10" spans="1:5" ht="54.75" customHeight="1" x14ac:dyDescent="0.25">
      <c r="A10" s="58" t="s">
        <v>176</v>
      </c>
      <c r="B10" s="37" t="s">
        <v>140</v>
      </c>
      <c r="C10" s="85">
        <f>'прил. 1'!B9</f>
        <v>8504372</v>
      </c>
      <c r="D10" s="85">
        <f>'прил. 1'!D9</f>
        <v>3091506.98</v>
      </c>
      <c r="E10" s="112"/>
    </row>
    <row r="11" spans="1:5" ht="54.75" customHeight="1" x14ac:dyDescent="0.25">
      <c r="A11" s="58" t="s">
        <v>177</v>
      </c>
      <c r="B11" s="37" t="s">
        <v>141</v>
      </c>
      <c r="C11" s="85">
        <f>'прил. 3'!C37</f>
        <v>9659524</v>
      </c>
      <c r="D11" s="85">
        <f>'прил. 3'!D37</f>
        <v>3673447.2700000005</v>
      </c>
      <c r="E11" s="112"/>
    </row>
    <row r="12" spans="1:5" ht="24" customHeight="1" x14ac:dyDescent="0.25">
      <c r="A12" s="190" t="s">
        <v>142</v>
      </c>
      <c r="B12" s="190"/>
      <c r="C12" s="84">
        <f>C10-C11</f>
        <v>-1155152</v>
      </c>
      <c r="D12" s="84">
        <f>D10-D11</f>
        <v>-581940.2900000005</v>
      </c>
      <c r="E12" s="111"/>
    </row>
    <row r="13" spans="1:5" x14ac:dyDescent="0.25">
      <c r="A13" s="82"/>
    </row>
    <row r="14" spans="1:5" x14ac:dyDescent="0.25">
      <c r="A14" s="86"/>
    </row>
    <row r="15" spans="1:5" x14ac:dyDescent="0.25">
      <c r="A15" s="86"/>
    </row>
    <row r="16" spans="1:5" x14ac:dyDescent="0.25">
      <c r="A16" s="86"/>
    </row>
    <row r="17" spans="1:1" x14ac:dyDescent="0.25">
      <c r="A17" s="86"/>
    </row>
  </sheetData>
  <mergeCells count="2">
    <mergeCell ref="A5:E7"/>
    <mergeCell ref="A12:B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J12"/>
  <sheetViews>
    <sheetView workbookViewId="0">
      <selection activeCell="I18" sqref="I18"/>
    </sheetView>
  </sheetViews>
  <sheetFormatPr defaultRowHeight="11.25" x14ac:dyDescent="0.2"/>
  <cols>
    <col min="1" max="1" width="5.5" customWidth="1"/>
    <col min="5" max="5" width="15.33203125" customWidth="1"/>
    <col min="10" max="10" width="19" customWidth="1"/>
  </cols>
  <sheetData>
    <row r="1" spans="2:10" ht="15.75" x14ac:dyDescent="0.25">
      <c r="B1" s="65"/>
      <c r="C1" s="65"/>
      <c r="D1" s="65"/>
      <c r="E1" s="65"/>
      <c r="F1" s="65"/>
      <c r="G1" s="65"/>
      <c r="H1" s="65"/>
      <c r="I1" s="65"/>
      <c r="J1" s="113" t="s">
        <v>152</v>
      </c>
    </row>
    <row r="2" spans="2:10" s="63" customFormat="1" ht="15.75" x14ac:dyDescent="0.25">
      <c r="B2" s="65"/>
      <c r="C2" s="65"/>
      <c r="D2" s="65"/>
      <c r="E2" s="65"/>
      <c r="F2" s="65"/>
      <c r="G2" s="65"/>
      <c r="H2" s="65"/>
      <c r="I2" s="65"/>
      <c r="J2" s="113" t="str">
        <f>'прил. 1'!F2</f>
        <v>к  постановлению Администрации АСП</v>
      </c>
    </row>
    <row r="3" spans="2:10" s="63" customFormat="1" ht="15.75" x14ac:dyDescent="0.25">
      <c r="B3" s="65"/>
      <c r="C3" s="65"/>
      <c r="D3" s="65"/>
      <c r="E3" s="65"/>
      <c r="F3" s="65"/>
      <c r="G3" s="65"/>
      <c r="H3" s="65"/>
      <c r="I3" s="65"/>
      <c r="J3" s="113" t="str">
        <f>'прил. 1'!F3</f>
        <v>от 23.07.2024 № 115</v>
      </c>
    </row>
    <row r="4" spans="2:10" ht="15.75" x14ac:dyDescent="0.25">
      <c r="B4" s="65"/>
      <c r="C4" s="65"/>
      <c r="D4" s="65"/>
      <c r="E4" s="65"/>
      <c r="F4" s="65"/>
      <c r="G4" s="65"/>
      <c r="H4" s="114"/>
      <c r="I4" s="90"/>
      <c r="J4" s="65"/>
    </row>
    <row r="5" spans="2:10" ht="15.6" customHeight="1" x14ac:dyDescent="0.2">
      <c r="B5" s="194" t="s">
        <v>227</v>
      </c>
      <c r="C5" s="194"/>
      <c r="D5" s="194"/>
      <c r="E5" s="194"/>
      <c r="F5" s="194"/>
      <c r="G5" s="194"/>
      <c r="H5" s="194"/>
      <c r="I5" s="194"/>
      <c r="J5" s="194"/>
    </row>
    <row r="6" spans="2:10" ht="15.6" customHeight="1" x14ac:dyDescent="0.2">
      <c r="B6" s="194"/>
      <c r="C6" s="194"/>
      <c r="D6" s="194"/>
      <c r="E6" s="194"/>
      <c r="F6" s="194"/>
      <c r="G6" s="194"/>
      <c r="H6" s="194"/>
      <c r="I6" s="194"/>
      <c r="J6" s="194"/>
    </row>
    <row r="7" spans="2:10" x14ac:dyDescent="0.2">
      <c r="B7" s="194"/>
      <c r="C7" s="194"/>
      <c r="D7" s="194"/>
      <c r="E7" s="194"/>
      <c r="F7" s="194"/>
      <c r="G7" s="194"/>
      <c r="H7" s="194"/>
      <c r="I7" s="194"/>
      <c r="J7" s="194"/>
    </row>
    <row r="8" spans="2:10" x14ac:dyDescent="0.2">
      <c r="B8" s="194"/>
      <c r="C8" s="194"/>
      <c r="D8" s="194"/>
      <c r="E8" s="194"/>
      <c r="F8" s="194"/>
      <c r="G8" s="194"/>
      <c r="H8" s="194"/>
      <c r="I8" s="194"/>
      <c r="J8" s="194"/>
    </row>
    <row r="9" spans="2:10" x14ac:dyDescent="0.2">
      <c r="B9" s="194"/>
      <c r="C9" s="194"/>
      <c r="D9" s="194"/>
      <c r="E9" s="194"/>
      <c r="F9" s="194"/>
      <c r="G9" s="194"/>
      <c r="H9" s="194"/>
      <c r="I9" s="194"/>
      <c r="J9" s="194"/>
    </row>
    <row r="11" spans="2:10" ht="28.15" customHeight="1" x14ac:dyDescent="0.25">
      <c r="B11" s="191" t="s">
        <v>0</v>
      </c>
      <c r="C11" s="191"/>
      <c r="D11" s="191"/>
      <c r="E11" s="191"/>
      <c r="F11" s="191" t="s">
        <v>151</v>
      </c>
      <c r="G11" s="191"/>
      <c r="H11" s="191"/>
      <c r="I11" s="191" t="s">
        <v>179</v>
      </c>
      <c r="J11" s="191"/>
    </row>
    <row r="12" spans="2:10" ht="51.75" customHeight="1" x14ac:dyDescent="0.25">
      <c r="B12" s="191" t="s">
        <v>178</v>
      </c>
      <c r="C12" s="191"/>
      <c r="D12" s="191"/>
      <c r="E12" s="191"/>
      <c r="F12" s="192">
        <v>4</v>
      </c>
      <c r="G12" s="192"/>
      <c r="H12" s="192"/>
      <c r="I12" s="193">
        <v>1129</v>
      </c>
      <c r="J12" s="193"/>
    </row>
  </sheetData>
  <mergeCells count="7">
    <mergeCell ref="B12:E12"/>
    <mergeCell ref="F12:H12"/>
    <mergeCell ref="I12:J12"/>
    <mergeCell ref="B5:J9"/>
    <mergeCell ref="B11:E11"/>
    <mergeCell ref="F11:H11"/>
    <mergeCell ref="I11:J1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прил. 1</vt:lpstr>
      <vt:lpstr>прил. 2</vt:lpstr>
      <vt:lpstr>прил. 3</vt:lpstr>
      <vt:lpstr>Прил 6</vt:lpstr>
      <vt:lpstr>прил. 4</vt:lpstr>
      <vt:lpstr>прил. 5</vt:lpstr>
      <vt:lpstr>прил. 6</vt:lpstr>
      <vt:lpstr>прил. 7</vt:lpstr>
      <vt:lpstr>'прил. 1'!Область_печати</vt:lpstr>
      <vt:lpstr>'прил. 3'!Область_печати</vt:lpstr>
      <vt:lpstr>'прил.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2024-07-26T05:28:48Z</cp:lastPrinted>
  <dcterms:created xsi:type="dcterms:W3CDTF">2016-11-09T10:06:10Z</dcterms:created>
  <dcterms:modified xsi:type="dcterms:W3CDTF">2024-08-13T11:47:29Z</dcterms:modified>
</cp:coreProperties>
</file>