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05" yWindow="-105" windowWidth="20730" windowHeight="11760" tabRatio="722" activeTab="1"/>
  </bookViews>
  <sheets>
    <sheet name="Прил1" sheetId="6" r:id="rId1"/>
    <sheet name="прил2" sheetId="4" r:id="rId2"/>
    <sheet name="прил 3" sheetId="2" r:id="rId3"/>
    <sheet name="прил 4" sheetId="5" r:id="rId4"/>
    <sheet name="Прил 6" sheetId="12" state="hidden" r:id="rId5"/>
    <sheet name="Прил5" sheetId="8" r:id="rId6"/>
    <sheet name="Прил 6." sheetId="11" r:id="rId7"/>
    <sheet name="прил7." sheetId="14" r:id="rId8"/>
    <sheet name="При8." sheetId="13" r:id="rId9"/>
    <sheet name="прил.9" sheetId="15" r:id="rId10"/>
  </sheets>
  <externalReferences>
    <externalReference r:id="rId11"/>
  </externalReferences>
  <definedNames>
    <definedName name="_xlnm._FilterDatabase" localSheetId="3" hidden="1">'прил 4'!$A$6:$H$146</definedName>
    <definedName name="_xlnm.Print_Area" localSheetId="2">'прил 3'!$A$1:$M$38</definedName>
    <definedName name="_xlnm.Print_Area" localSheetId="3">'прил 4'!$A$1:$H$154</definedName>
    <definedName name="_xlnm.Print_Area" localSheetId="6">'Прил 6.'!$A$1:$D$35</definedName>
    <definedName name="_xlnm.Print_Area" localSheetId="0">Прил1!$A$1:$F$16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5" i="2"/>
  <c r="C37"/>
  <c r="D31"/>
  <c r="C31"/>
  <c r="E33"/>
  <c r="D33"/>
  <c r="C33"/>
  <c r="B33"/>
  <c r="D32"/>
  <c r="C32"/>
  <c r="D30"/>
  <c r="C30"/>
  <c r="D28"/>
  <c r="C28"/>
  <c r="D23"/>
  <c r="D26"/>
  <c r="C26"/>
  <c r="C23" s="1"/>
  <c r="D24"/>
  <c r="C24"/>
  <c r="D17"/>
  <c r="D15" s="1"/>
  <c r="C17"/>
  <c r="C15" s="1"/>
  <c r="C19"/>
  <c r="D22"/>
  <c r="D19" s="1"/>
  <c r="C22"/>
  <c r="D14"/>
  <c r="D13" s="1"/>
  <c r="C14"/>
  <c r="D12"/>
  <c r="C12"/>
  <c r="H134" i="5"/>
  <c r="F133"/>
  <c r="H133" s="1"/>
  <c r="F131"/>
  <c r="F132" s="1"/>
  <c r="H132" s="1"/>
  <c r="H131" l="1"/>
  <c r="F121"/>
  <c r="G122"/>
  <c r="G121" s="1"/>
  <c r="H121" s="1"/>
  <c r="H122"/>
  <c r="F123"/>
  <c r="G123"/>
  <c r="H124"/>
  <c r="H125"/>
  <c r="G127"/>
  <c r="G126" s="1"/>
  <c r="H129"/>
  <c r="F130"/>
  <c r="G130"/>
  <c r="G136"/>
  <c r="G135" s="1"/>
  <c r="F137"/>
  <c r="F136" s="1"/>
  <c r="F135" s="1"/>
  <c r="G137"/>
  <c r="H138"/>
  <c r="F141"/>
  <c r="F140" s="1"/>
  <c r="F139" s="1"/>
  <c r="G141"/>
  <c r="H141" s="1"/>
  <c r="H142"/>
  <c r="F145"/>
  <c r="F144" s="1"/>
  <c r="F143" s="1"/>
  <c r="G145"/>
  <c r="G144" s="1"/>
  <c r="H146"/>
  <c r="F148"/>
  <c r="F147" s="1"/>
  <c r="G148"/>
  <c r="H148" s="1"/>
  <c r="H149"/>
  <c r="A150"/>
  <c r="G93"/>
  <c r="F93"/>
  <c r="G98"/>
  <c r="F98"/>
  <c r="H99"/>
  <c r="H145" l="1"/>
  <c r="H137"/>
  <c r="H123"/>
  <c r="H130"/>
  <c r="G147"/>
  <c r="H147" s="1"/>
  <c r="H144"/>
  <c r="G143"/>
  <c r="H143" s="1"/>
  <c r="H136"/>
  <c r="H135"/>
  <c r="G140"/>
  <c r="G152"/>
  <c r="F152"/>
  <c r="F151" s="1"/>
  <c r="F150" s="1"/>
  <c r="H153"/>
  <c r="G113"/>
  <c r="G115"/>
  <c r="F107"/>
  <c r="G108"/>
  <c r="G111"/>
  <c r="G107" s="1"/>
  <c r="F108"/>
  <c r="F111"/>
  <c r="H109"/>
  <c r="H110"/>
  <c r="H112"/>
  <c r="G94"/>
  <c r="G96"/>
  <c r="F94"/>
  <c r="G60"/>
  <c r="G55"/>
  <c r="G54" s="1"/>
  <c r="G53" s="1"/>
  <c r="F55"/>
  <c r="F54" s="1"/>
  <c r="F53" s="1"/>
  <c r="G38"/>
  <c r="G36"/>
  <c r="G11"/>
  <c r="A14"/>
  <c r="F117"/>
  <c r="F115"/>
  <c r="F114" s="1"/>
  <c r="F113" s="1"/>
  <c r="A105"/>
  <c r="F103"/>
  <c r="F87"/>
  <c r="F85"/>
  <c r="F83"/>
  <c r="F77"/>
  <c r="F63"/>
  <c r="F62" s="1"/>
  <c r="F61" s="1"/>
  <c r="F60"/>
  <c r="F51"/>
  <c r="F50" s="1"/>
  <c r="F49" s="1"/>
  <c r="A49"/>
  <c r="F47"/>
  <c r="F45"/>
  <c r="F41"/>
  <c r="F40" s="1"/>
  <c r="F38"/>
  <c r="F36"/>
  <c r="F34"/>
  <c r="F33" s="1"/>
  <c r="F29"/>
  <c r="F28" s="1"/>
  <c r="F27" s="1"/>
  <c r="F26"/>
  <c r="F23" s="1"/>
  <c r="F21"/>
  <c r="F19"/>
  <c r="F16"/>
  <c r="F11"/>
  <c r="F10" s="1"/>
  <c r="F9" s="1"/>
  <c r="A9"/>
  <c r="F32" l="1"/>
  <c r="F31" s="1"/>
  <c r="H152"/>
  <c r="G100"/>
  <c r="G70" s="1"/>
  <c r="G66" s="1"/>
  <c r="G139"/>
  <c r="H139" s="1"/>
  <c r="H140"/>
  <c r="F100"/>
  <c r="F91"/>
  <c r="H111"/>
  <c r="F59"/>
  <c r="G151"/>
  <c r="G150" s="1"/>
  <c r="H150" s="1"/>
  <c r="H107"/>
  <c r="H108"/>
  <c r="F106"/>
  <c r="F105" s="1"/>
  <c r="F15"/>
  <c r="F14" s="1"/>
  <c r="D20" i="8"/>
  <c r="E20" s="1"/>
  <c r="C19"/>
  <c r="E19" s="1"/>
  <c r="C23"/>
  <c r="E22"/>
  <c r="D21"/>
  <c r="E21" s="1"/>
  <c r="E18"/>
  <c r="E17"/>
  <c r="D17"/>
  <c r="E16"/>
  <c r="D15"/>
  <c r="E15" s="1"/>
  <c r="E14"/>
  <c r="D13"/>
  <c r="E13" s="1"/>
  <c r="D11"/>
  <c r="D10" s="1"/>
  <c r="E10" s="1"/>
  <c r="E9"/>
  <c r="E8" s="1"/>
  <c r="D8"/>
  <c r="H151" i="5" l="1"/>
  <c r="F101"/>
  <c r="D23" i="8"/>
  <c r="E23" s="1"/>
  <c r="E11"/>
  <c r="D12"/>
  <c r="E12" s="1"/>
  <c r="F96" i="5" l="1"/>
  <c r="F70" s="1"/>
  <c r="D14" i="4"/>
  <c r="D7"/>
  <c r="D39"/>
  <c r="C52"/>
  <c r="D52"/>
  <c r="D27"/>
  <c r="C27"/>
  <c r="F76" i="5" l="1"/>
  <c r="F75" s="1"/>
  <c r="C10" i="2"/>
  <c r="H94" i="5"/>
  <c r="H95"/>
  <c r="G83"/>
  <c r="G82"/>
  <c r="G81" s="1"/>
  <c r="H73"/>
  <c r="H79"/>
  <c r="H78"/>
  <c r="H77"/>
  <c r="G34"/>
  <c r="G33" s="1"/>
  <c r="H36"/>
  <c r="G40"/>
  <c r="H25"/>
  <c r="H26"/>
  <c r="H76" l="1"/>
  <c r="H33"/>
  <c r="H35"/>
  <c r="H75"/>
  <c r="G27"/>
  <c r="E53" i="4"/>
  <c r="E52"/>
  <c r="C25"/>
  <c r="D25"/>
  <c r="C10"/>
  <c r="H34" i="5" l="1"/>
  <c r="G23"/>
  <c r="G24"/>
  <c r="H24" s="1"/>
  <c r="H27"/>
  <c r="G90"/>
  <c r="G57"/>
  <c r="H23" l="1"/>
  <c r="D10" i="2"/>
  <c r="E10" s="1"/>
  <c r="H54" i="5"/>
  <c r="H97"/>
  <c r="H98"/>
  <c r="H40"/>
  <c r="G43"/>
  <c r="E43" i="4" l="1"/>
  <c r="E37"/>
  <c r="E31"/>
  <c r="C33"/>
  <c r="C32" s="1"/>
  <c r="D33"/>
  <c r="D32" s="1"/>
  <c r="E34"/>
  <c r="C36"/>
  <c r="C35" s="1"/>
  <c r="C29" s="1"/>
  <c r="D36"/>
  <c r="D35" s="1"/>
  <c r="D29" l="1"/>
  <c r="E29" s="1"/>
  <c r="E36"/>
  <c r="E32"/>
  <c r="E35"/>
  <c r="E30"/>
  <c r="E33"/>
  <c r="C18" i="2"/>
  <c r="C16"/>
  <c r="D44" i="4"/>
  <c r="C44"/>
  <c r="E46"/>
  <c r="H42" i="5"/>
  <c r="D56" i="4"/>
  <c r="C27" i="2"/>
  <c r="D27"/>
  <c r="G51" i="5"/>
  <c r="G50" s="1"/>
  <c r="G49" s="1"/>
  <c r="D16" i="2" s="1"/>
  <c r="H57" i="5"/>
  <c r="G63"/>
  <c r="G92"/>
  <c r="G89" s="1"/>
  <c r="G102"/>
  <c r="G114"/>
  <c r="H117"/>
  <c r="H115"/>
  <c r="H106"/>
  <c r="H105"/>
  <c r="H104"/>
  <c r="H103"/>
  <c r="H100"/>
  <c r="H91"/>
  <c r="H72"/>
  <c r="H71"/>
  <c r="H69"/>
  <c r="H64"/>
  <c r="H60"/>
  <c r="H48"/>
  <c r="H38"/>
  <c r="H20"/>
  <c r="H19"/>
  <c r="H18"/>
  <c r="H17"/>
  <c r="H13"/>
  <c r="H90"/>
  <c r="C25" i="2"/>
  <c r="H116" i="5"/>
  <c r="C35" i="2"/>
  <c r="C34" s="1"/>
  <c r="C13"/>
  <c r="C8"/>
  <c r="C9"/>
  <c r="C56" i="4"/>
  <c r="J11" i="13"/>
  <c r="J12"/>
  <c r="E13" i="4"/>
  <c r="D3" i="11"/>
  <c r="D2"/>
  <c r="J3" i="15"/>
  <c r="J2"/>
  <c r="G16" i="5"/>
  <c r="D19" i="4"/>
  <c r="C19"/>
  <c r="D48"/>
  <c r="E48" s="1"/>
  <c r="E55"/>
  <c r="E50"/>
  <c r="E49"/>
  <c r="E45"/>
  <c r="E47"/>
  <c r="E42"/>
  <c r="E26"/>
  <c r="E18"/>
  <c r="E24"/>
  <c r="E9"/>
  <c r="E11"/>
  <c r="E15"/>
  <c r="E16"/>
  <c r="E3" i="14"/>
  <c r="E2"/>
  <c r="E3" i="8"/>
  <c r="C48" i="4"/>
  <c r="D12"/>
  <c r="C12"/>
  <c r="G68" i="5"/>
  <c r="G67" s="1"/>
  <c r="H70"/>
  <c r="C20" i="2"/>
  <c r="H58" i="5"/>
  <c r="D40" i="4"/>
  <c r="C40"/>
  <c r="E3"/>
  <c r="F3" i="13"/>
  <c r="B2"/>
  <c r="H87" i="5"/>
  <c r="D23" i="4"/>
  <c r="C23"/>
  <c r="G47" i="5"/>
  <c r="D54" i="4"/>
  <c r="C54"/>
  <c r="H22" i="5"/>
  <c r="D8" i="4"/>
  <c r="C8"/>
  <c r="C3" i="12"/>
  <c r="C2"/>
  <c r="E2" i="8"/>
  <c r="H2" i="5"/>
  <c r="E2" i="2"/>
  <c r="E2" i="4"/>
  <c r="D10"/>
  <c r="H3" i="5"/>
  <c r="E3" i="2"/>
  <c r="D17" i="4"/>
  <c r="C17"/>
  <c r="C14"/>
  <c r="G21" i="5"/>
  <c r="H93"/>
  <c r="H74"/>
  <c r="D21" i="2"/>
  <c r="H56" i="5"/>
  <c r="E23" i="4" l="1"/>
  <c r="E12"/>
  <c r="C22"/>
  <c r="B12" i="6" s="1"/>
  <c r="H80" i="5"/>
  <c r="E54" i="4"/>
  <c r="E44"/>
  <c r="E40"/>
  <c r="C39"/>
  <c r="C38" s="1"/>
  <c r="B13" i="6" s="1"/>
  <c r="E25" i="4"/>
  <c r="E17"/>
  <c r="E14"/>
  <c r="E10"/>
  <c r="E8"/>
  <c r="D12" i="6"/>
  <c r="H114" i="5"/>
  <c r="D22" i="4"/>
  <c r="H65" i="5"/>
  <c r="H66"/>
  <c r="H63"/>
  <c r="H96"/>
  <c r="H86"/>
  <c r="C21" i="2"/>
  <c r="E21" s="1"/>
  <c r="H85" i="5"/>
  <c r="H16"/>
  <c r="H118"/>
  <c r="H102"/>
  <c r="G101"/>
  <c r="D25" i="2" s="1"/>
  <c r="E25" s="1"/>
  <c r="E16"/>
  <c r="H11" i="5"/>
  <c r="G10"/>
  <c r="H46"/>
  <c r="G45"/>
  <c r="G32" s="1"/>
  <c r="G31" s="1"/>
  <c r="E14" i="2"/>
  <c r="H84" i="5"/>
  <c r="G62"/>
  <c r="H47"/>
  <c r="H92"/>
  <c r="H21"/>
  <c r="H12"/>
  <c r="G15"/>
  <c r="D20" i="2"/>
  <c r="E20" s="1"/>
  <c r="H67" i="5"/>
  <c r="H68"/>
  <c r="H31" l="1"/>
  <c r="C7" i="4"/>
  <c r="C58" s="1"/>
  <c r="B9" i="6" s="1"/>
  <c r="C10" i="14" s="1"/>
  <c r="H13" i="13"/>
  <c r="H113" i="5"/>
  <c r="E17" i="2"/>
  <c r="F12" i="6"/>
  <c r="E22" i="4"/>
  <c r="H82" i="5"/>
  <c r="E39" i="4"/>
  <c r="H89" i="5"/>
  <c r="H55"/>
  <c r="E13" i="2"/>
  <c r="H45" i="5"/>
  <c r="E24" i="2"/>
  <c r="H88" i="5"/>
  <c r="H101"/>
  <c r="H10"/>
  <c r="D8" i="2"/>
  <c r="G14" i="5"/>
  <c r="H15"/>
  <c r="G61"/>
  <c r="G59" s="1"/>
  <c r="H59" s="1"/>
  <c r="H62"/>
  <c r="G29" l="1"/>
  <c r="H30"/>
  <c r="H53"/>
  <c r="E22" i="2"/>
  <c r="B11" i="6"/>
  <c r="D13"/>
  <c r="F13" s="1"/>
  <c r="E38" i="4"/>
  <c r="D58"/>
  <c r="E7"/>
  <c r="H81" i="5"/>
  <c r="H83"/>
  <c r="E8" i="2"/>
  <c r="D18"/>
  <c r="H61" i="5"/>
  <c r="C11" i="2"/>
  <c r="D29"/>
  <c r="E32"/>
  <c r="E31"/>
  <c r="D9"/>
  <c r="E9" s="1"/>
  <c r="H14" i="5"/>
  <c r="G28" l="1"/>
  <c r="H29"/>
  <c r="E19" i="2"/>
  <c r="I13" i="13"/>
  <c r="J13" s="1"/>
  <c r="J10"/>
  <c r="E26" i="2"/>
  <c r="D9" i="6"/>
  <c r="E58" i="4"/>
  <c r="E18" i="2"/>
  <c r="E15"/>
  <c r="E23"/>
  <c r="D11" l="1"/>
  <c r="H28" i="5"/>
  <c r="F9" i="6"/>
  <c r="D11"/>
  <c r="F11" s="1"/>
  <c r="D10" i="14"/>
  <c r="H9" i="5" l="1"/>
  <c r="D7" i="2"/>
  <c r="E11"/>
  <c r="H41" i="5"/>
  <c r="H39" l="1"/>
  <c r="H37"/>
  <c r="H43"/>
  <c r="H44"/>
  <c r="C7" i="2" l="1"/>
  <c r="H32" i="5"/>
  <c r="E12" i="2" l="1"/>
  <c r="E7" l="1"/>
  <c r="E35" l="1"/>
  <c r="D34"/>
  <c r="D37" s="1"/>
  <c r="E34" l="1"/>
  <c r="D38" l="1"/>
  <c r="D36"/>
  <c r="D14" i="6" l="1"/>
  <c r="D11" i="14" l="1"/>
  <c r="D15" i="6"/>
  <c r="D9" i="14" l="1"/>
  <c r="D12"/>
  <c r="C29" i="2"/>
  <c r="E29" s="1"/>
  <c r="E30" l="1"/>
  <c r="E37" l="1"/>
  <c r="C36"/>
  <c r="B14" i="6" s="1"/>
  <c r="E36" i="2" l="1"/>
  <c r="F14" i="6" l="1"/>
  <c r="C11" i="14"/>
  <c r="C12" l="1"/>
  <c r="C9"/>
  <c r="B15" i="6" l="1"/>
  <c r="C38" i="2"/>
  <c r="G120" i="5"/>
  <c r="G119" s="1"/>
  <c r="F120"/>
  <c r="F119" s="1"/>
  <c r="F154"/>
  <c r="H8" l="1"/>
  <c r="H119"/>
  <c r="G154"/>
  <c r="H154" s="1"/>
  <c r="H120"/>
</calcChain>
</file>

<file path=xl/sharedStrings.xml><?xml version="1.0" encoding="utf-8"?>
<sst xmlns="http://schemas.openxmlformats.org/spreadsheetml/2006/main" count="533" uniqueCount="377">
  <si>
    <t>Наименование</t>
  </si>
  <si>
    <t>Вид расхода</t>
  </si>
  <si>
    <t>Непрограммные расходы</t>
  </si>
  <si>
    <t>Иные бюджетные ассигнования</t>
  </si>
  <si>
    <t>Резервные фонды</t>
  </si>
  <si>
    <t>Другие общегосударственные вопросы</t>
  </si>
  <si>
    <t>Мобилизационная и вневойсковая подготовка</t>
  </si>
  <si>
    <t>Субвенция на осуществление первичного воинского учета на территориях, где отсутствуют военные комиссариаты</t>
  </si>
  <si>
    <t>Дорожное хозяйство (дорожные фонды)</t>
  </si>
  <si>
    <t>Другие вопросы в области национальной экономики</t>
  </si>
  <si>
    <t>Жилищное хозяйство</t>
  </si>
  <si>
    <t>Коммунальное хозяйство</t>
  </si>
  <si>
    <t>Благоустройство</t>
  </si>
  <si>
    <t>Расходы на уличное освещение</t>
  </si>
  <si>
    <t>Содержание мест захоронений</t>
  </si>
  <si>
    <t>Прочие мероприятия по благоустройству поселения</t>
  </si>
  <si>
    <t>Культура</t>
  </si>
  <si>
    <t>Физическая культура и спорт</t>
  </si>
  <si>
    <t>Итого</t>
  </si>
  <si>
    <t>к решению МС КСП</t>
  </si>
  <si>
    <t xml:space="preserve">от 16.11.2016 года № </t>
  </si>
  <si>
    <t>0102</t>
  </si>
  <si>
    <t>0104</t>
  </si>
  <si>
    <t>0111</t>
  </si>
  <si>
    <t>0113</t>
  </si>
  <si>
    <t>0203</t>
  </si>
  <si>
    <t>0409</t>
  </si>
  <si>
    <t>0412</t>
  </si>
  <si>
    <t>0501</t>
  </si>
  <si>
    <t>0502</t>
  </si>
  <si>
    <t>0503</t>
  </si>
  <si>
    <t>0707</t>
  </si>
  <si>
    <t>0801</t>
  </si>
  <si>
    <t>Приложение 3</t>
  </si>
  <si>
    <t>Раздел</t>
  </si>
  <si>
    <t>Общегосударственные вопросы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</si>
  <si>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</si>
  <si>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Национальная оборона</t>
  </si>
  <si>
    <t>Национальная экономика</t>
  </si>
  <si>
    <t>Жилищно-коммунальное хозяйство</t>
  </si>
  <si>
    <t>Образование</t>
  </si>
  <si>
    <t>ИТОГО</t>
  </si>
  <si>
    <t>ВСЕГО</t>
  </si>
  <si>
    <t>ПРОФИЦИТ(+)/ДЕФИЦИТ(-)</t>
  </si>
  <si>
    <t>0100</t>
  </si>
  <si>
    <t>0200</t>
  </si>
  <si>
    <t>0400</t>
  </si>
  <si>
    <t>0500</t>
  </si>
  <si>
    <t>0700</t>
  </si>
  <si>
    <t>0800</t>
  </si>
  <si>
    <t>Код бюджетной классификации РФ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</si>
  <si>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</si>
  <si>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Приложение 2</t>
  </si>
  <si>
    <t xml:space="preserve">Наименование доходов </t>
  </si>
  <si>
    <t>000 1 00 00000 00 0000 000</t>
  </si>
  <si>
    <t>182 1 01 00000 00 0000 000</t>
  </si>
  <si>
    <t>Налоги на прибыль, доходы</t>
  </si>
  <si>
    <t>182 1 01 02000 01 0000 110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</si>
  <si>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</si>
  <si>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</si>
  <si>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182 1 06 00000 00 0000 000</t>
  </si>
  <si>
    <t>Налоги на имущество</t>
  </si>
  <si>
    <t>182 1 06 01000 00 0000 110</t>
  </si>
  <si>
    <t>Налог на имущество физических лиц</t>
  </si>
  <si>
    <t>182 1 06 06000 00 0000 110</t>
  </si>
  <si>
    <t>Земельный налог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</si>
  <si>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</si>
  <si>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</si>
  <si>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</si>
  <si>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</si>
  <si>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на выравнивание бюджетной обеспеченности</t>
  </si>
  <si>
    <t>Дотации бюджетам сельских поселений на выравнивание бюджетной обеспеченности</t>
  </si>
  <si>
    <t>Итого доходов</t>
  </si>
  <si>
    <t>Акцизы по подакцизным товарам (продукции), производимым на территории Российской Федерации</t>
  </si>
  <si>
    <t>100 1 03 02000 01 0000 110</t>
  </si>
  <si>
    <t>Код целевой статьи</t>
  </si>
  <si>
    <t>40.9.00.00000</t>
  </si>
  <si>
    <t>40.9.00.20010</t>
  </si>
  <si>
    <t>Содержание центрального аппарата</t>
  </si>
  <si>
    <t>40.9.00.20020</t>
  </si>
  <si>
    <t>40.9.00.51180</t>
  </si>
  <si>
    <t>Ремонт и содержание  автомобильных дорог местного значения в границах населенных пунктов, ремонт дворовых территорий</t>
  </si>
  <si>
    <t>40.9.00.20080</t>
  </si>
  <si>
    <t>40.9.00.20090</t>
  </si>
  <si>
    <t>40.9.00.20120</t>
  </si>
  <si>
    <t>Мероприятия в области физической культуры и спорта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</si>
  <si>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</si>
  <si>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Обеспечение мероприятий по начислению и сбору платы за найм муниципального жилого фонда</t>
  </si>
  <si>
    <t>Приложение 1</t>
  </si>
  <si>
    <t>Показатели</t>
  </si>
  <si>
    <t>Доходы всего</t>
  </si>
  <si>
    <t>в том числе:</t>
  </si>
  <si>
    <t>налоговые доходы бюджетов</t>
  </si>
  <si>
    <t>неналоговые доходы и прочие поступления</t>
  </si>
  <si>
    <t>безвозмездные поступления</t>
  </si>
  <si>
    <t>Расходы всего</t>
  </si>
  <si>
    <t>Результат исполнения бюджета</t>
  </si>
  <si>
    <t>(дефицит «-», профицит «+»)</t>
  </si>
  <si>
    <t xml:space="preserve">                              рублей</t>
  </si>
  <si>
    <t xml:space="preserve">Наименование </t>
  </si>
  <si>
    <t>Сумма, руб.</t>
  </si>
  <si>
    <t>Сумма,   руб.</t>
  </si>
  <si>
    <t>№</t>
  </si>
  <si>
    <t>Опубликование документов в средствах массовой информации</t>
  </si>
  <si>
    <t>40.9.00.20300</t>
  </si>
  <si>
    <t>1000</t>
  </si>
  <si>
    <t>Социальная политика</t>
  </si>
  <si>
    <t>Иные межбюджетные трансферты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</si>
  <si>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</si>
  <si>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40.9.00.29016</t>
  </si>
  <si>
    <t>Межбюджетные трансферты</t>
  </si>
  <si>
    <t>Приложение 6</t>
  </si>
  <si>
    <t>Перечень главных распорядителей, распорядителей и получателей бюджетных средств бюджета Константиновского сельского поселения</t>
  </si>
  <si>
    <t>№ п/п</t>
  </si>
  <si>
    <t>Код ведомственной классификации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</si>
  <si>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</si>
  <si>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995 1 11 05025 10 0000 120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</si>
  <si>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</si>
  <si>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995 1 11 05000 00 0000 120</t>
  </si>
  <si>
    <t>Субсидии бюджетам бюджетной системы Российской Федерации (межбюджетные субсидии)</t>
  </si>
  <si>
    <t>Межбюджетные трансферты бюджету  ТМР на  осуществление части полномочий по решению вопросов местного значения в соответствии с заключёнными соглашениями в сфере дорожной деятельности в отношении автомобильных дорог местного значения в границах населенных пунктов поселения и безопасности дорожного движения</t>
  </si>
  <si>
    <t>0300</t>
  </si>
  <si>
    <t>Защита населения и территории от чрезвычайных ситуаций природного и техногенного характера, гражданская оборона</t>
  </si>
  <si>
    <t>0309</t>
  </si>
  <si>
    <t>0310</t>
  </si>
  <si>
    <t>Обеспечение пожарной безопасности</t>
  </si>
  <si>
    <t>Национальная безопасность и правоохранительная деятельность</t>
  </si>
  <si>
    <t>0314</t>
  </si>
  <si>
    <t>Другие вопросы в области национальной безопасности и правоохранительной деятельности</t>
  </si>
  <si>
    <t xml:space="preserve">Межбюджетные трансферты бюджету  ТМР на  осуществление части полномочий по решению вопросов местного значения в соответствии с заключёнными соглашениями  на реализацию мероприятий по  формированию современной городской среды </t>
  </si>
  <si>
    <t>Расходы на финансирование дорожного хозяйства за счет средств областного бюджета</t>
  </si>
  <si>
    <t>995 2 02 19999 10 1003 151</t>
  </si>
  <si>
    <t>Прочие дотации бюджетам сельских поселений (дотации на реализацию мероприятий, предусмотренных нормативными правовыми актами органов государственной власти Ярославской области)</t>
  </si>
  <si>
    <t>0402</t>
  </si>
  <si>
    <t>Топливно-энергетический комплекс</t>
  </si>
  <si>
    <t>Функционирование высшего должностного лица субъекта Российской Федерации и муниципального образования</t>
  </si>
  <si>
    <t>Молодежная политика</t>
  </si>
  <si>
    <t>Культура, кинематография</t>
  </si>
  <si>
    <t>Массовый спорт</t>
  </si>
  <si>
    <t>Закупка товаров, работ и услуг для обеспечения государственных (муниципальных) нужд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</si>
  <si>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</si>
  <si>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100 1 03 00000 00 0000 000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</si>
  <si>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</si>
  <si>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</si>
  <si>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Штрафы, санкции, возмещение ущерба</t>
  </si>
  <si>
    <t>995 1 17 00000 00 0000 000</t>
  </si>
  <si>
    <t>995 1 17 05000 00 0000 180</t>
  </si>
  <si>
    <t>995 1 17 05050 10 0000 180</t>
  </si>
  <si>
    <t>Налоговые и неналоговые доходы</t>
  </si>
  <si>
    <t>182 1 05 00000 00 0000 000</t>
  </si>
  <si>
    <t>Налоги на совокупный доход</t>
  </si>
  <si>
    <t>182 1 05 03010 01 0000 110</t>
  </si>
  <si>
    <t>Единый сельскохозяйственный налог</t>
  </si>
  <si>
    <t>02.0.01.72440</t>
  </si>
  <si>
    <t>02.0.00.00000</t>
  </si>
  <si>
    <t>Приложение 9</t>
  </si>
  <si>
    <t>Субсидии бюджетам сельских поселений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</si>
  <si>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Администрация Константиновского сельского поселения Тутаевского муниципального района Ярославской области</t>
  </si>
  <si>
    <t>Субвенции бюджетам на осуществление первичного воинского учета на территориях, где отсутствуют военные комиссариаты</t>
  </si>
  <si>
    <t>01.0.00.00000</t>
  </si>
  <si>
    <t>04.0.00.00000</t>
  </si>
  <si>
    <t>06.0.00.00000</t>
  </si>
  <si>
    <t>995 2 02 29999 10 0000 150</t>
  </si>
  <si>
    <t>Прочие субсидии бюджетам сельских поселений</t>
  </si>
  <si>
    <t>995 2 02 29999 10 2032 150</t>
  </si>
  <si>
    <t>Субсидия на реализацию мероприятий инициативного бюджетирования на территории Ярославской области (поддержка местных инициатив)</t>
  </si>
  <si>
    <t>995 2 02 29999 10 2043 150</t>
  </si>
  <si>
    <t>Субсидия на благоустройство,  реставрацию и реконструкцию воинских захоронений и военно-мемориальных объектов</t>
  </si>
  <si>
    <t>Код</t>
  </si>
  <si>
    <t>Изменение остатков средств на счетах по учету средств бюджетов</t>
  </si>
  <si>
    <t>Увеличение прочих остатков денежных средств бюджетов сельских поселений</t>
  </si>
  <si>
    <t>Уменьшение прочих остатков денежных средств бюджетов сельских поселений</t>
  </si>
  <si>
    <t>Итого источников внутреннего финансирования</t>
  </si>
  <si>
    <t>Приложение 7</t>
  </si>
  <si>
    <t>Приложение 4</t>
  </si>
  <si>
    <t>Приложение 5</t>
  </si>
  <si>
    <t>% исполнения</t>
  </si>
  <si>
    <t>995 1 09 00000 00 0000 000</t>
  </si>
  <si>
    <t>Задолженность и перерасчеты по отмененным налогам, сборам и иным обязательным платежам</t>
  </si>
  <si>
    <t>995 1 09 04053 10 1000 110</t>
  </si>
  <si>
    <t>Земельный налог (по обязательствам, возникшим до 1 января 2006 года), мобилизуемый на территориях сельских поселений (сумма платежа (перерасчеты, недоимка и задолженность по соответствующему платежу, в том числе по отмененному)</t>
  </si>
  <si>
    <t>995 1 09 04053 10 2100 110</t>
  </si>
  <si>
    <t>Земельный налог (по обязательствам, возникшим до 1 января 2006 года), мобилизуемый на территориях сельских поселений (пени по соответствующему платежу)</t>
  </si>
  <si>
    <t>-</t>
  </si>
  <si>
    <t>%</t>
  </si>
  <si>
    <t>Наименование расходов</t>
  </si>
  <si>
    <t>План, руб.</t>
  </si>
  <si>
    <t>Среднегодовая численность,чел.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</si>
  <si>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</si>
  <si>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Административные штрафы, установленные законами субъектов Российской Федерации об административных правонарушениях</t>
  </si>
  <si>
    <t>Прочие субсидии бюджетам сельских поселений (Субсидии бюджетам сельских поселений на реализацию мероприятий по возмещению части затрат организациям и индивидуальным предпринимателям, занимающимся доставкой товаров в отдаленные сельские населенные пункты)</t>
  </si>
  <si>
    <t>983 1 08 00000 00 0000 000</t>
  </si>
  <si>
    <t>983 1 08 04020 01 1000 110</t>
  </si>
  <si>
    <t>983 1 11 00000 00 0000 000</t>
  </si>
  <si>
    <t>983 1 11 09000 00 0000 120</t>
  </si>
  <si>
    <t>983 1 11 09045 10 0000 120</t>
  </si>
  <si>
    <t>983 2 00 00000 00 0000 000</t>
  </si>
  <si>
    <t>983 2 02 00000 00 0000 000</t>
  </si>
  <si>
    <t>983 2 02 15001 00 0000 150</t>
  </si>
  <si>
    <t>983 2 02 15001 10 0000 150</t>
  </si>
  <si>
    <t>983 2 02 20000 00 0000150</t>
  </si>
  <si>
    <t>983 2 02 20041 10 0000 150</t>
  </si>
  <si>
    <t>983 2 02 29999 10 2004 150</t>
  </si>
  <si>
    <t>983 2 02 35118 00 0000 150</t>
  </si>
  <si>
    <t>983 2 02 35118 10 0000 150</t>
  </si>
  <si>
    <t>1001</t>
  </si>
  <si>
    <t>Доплаты к пенсиям, дополнительное пенсионное обеспечение</t>
  </si>
  <si>
    <t>Администрация Артемьевского сельского поселения</t>
  </si>
  <si>
    <t>Содержание Главы  Артемьевского сельского поселения</t>
  </si>
  <si>
    <t>Межбюджетные трансферты бюджету Тутаевского муниципального района на осуществление части полномочий по решению вопросов местного значения в соответствии с заключенными соглашениями на содержание ОМС</t>
  </si>
  <si>
    <t xml:space="preserve">Резервный фонд Администрации Артемьевского сельского поселения </t>
  </si>
  <si>
    <t>Иные общегосударственные расходы</t>
  </si>
  <si>
    <t>04.9.00.00000</t>
  </si>
  <si>
    <t>04.9.00.20110</t>
  </si>
  <si>
    <t>02.9.00.00000</t>
  </si>
  <si>
    <t>02.9.00.20210</t>
  </si>
  <si>
    <t>Софинансирование дорожного хозяйства за счет средств бюджета поселения</t>
  </si>
  <si>
    <t>02.9.00.22440</t>
  </si>
  <si>
    <t>02.9.00.72440</t>
  </si>
  <si>
    <t>01.9.00.00000</t>
  </si>
  <si>
    <t>Обеспечение мероприятий по капитальному ремонту МКД за счет средств бюджета АСП (взносы) в части жилых помещений, находящихся в муниципальной собственности</t>
  </si>
  <si>
    <t>40.9.00.20320</t>
  </si>
  <si>
    <t>40.9.00.20500</t>
  </si>
  <si>
    <t>40.9.00.20520</t>
  </si>
  <si>
    <t>40.9.00.20530</t>
  </si>
  <si>
    <t>05.9.00.00000</t>
  </si>
  <si>
    <t>06.9.00.20420</t>
  </si>
  <si>
    <t>40.0.00.00000</t>
  </si>
  <si>
    <t>Пенсионное обеспечение</t>
  </si>
  <si>
    <t>40.9.00.20900</t>
  </si>
  <si>
    <t>40.9.00.20800</t>
  </si>
  <si>
    <t>05.0.00.00000</t>
  </si>
  <si>
    <t>983 01 05 00 00 00 0000 000</t>
  </si>
  <si>
    <t>983 01 05 02 01 10 0000 510</t>
  </si>
  <si>
    <t>983 01 05 02 01 10 0000 610</t>
  </si>
  <si>
    <t xml:space="preserve">Межбюджетные трансферты, предоставляемые из бюджета Артемьевского </t>
  </si>
  <si>
    <t xml:space="preserve">Муниципальные служащие Администрации Артемьевского сельского поселения </t>
  </si>
  <si>
    <t>Затраты на денежное содержание, тыс. руб.</t>
  </si>
  <si>
    <t>Главн. распорядитель</t>
  </si>
  <si>
    <t>Код раздела,подраздела</t>
  </si>
  <si>
    <t>Доходы от реализации имущества, находящегося в государственной и муниципальной собственности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казенных, в части реализации основных средств по указанному имуществу</t>
  </si>
  <si>
    <t xml:space="preserve">Доходы от продажи земельных участков, находящихся в государственной и муниципальной собственности   </t>
  </si>
  <si>
    <t xml:space="preserve"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  </t>
  </si>
  <si>
    <t>983 1 14 00000 00 0000 000</t>
  </si>
  <si>
    <t>983 1 14 02053 10 0000 410</t>
  </si>
  <si>
    <t>983 1 14 06020 00 0000 430</t>
  </si>
  <si>
    <t>983 1 14 06025 10 0000 430</t>
  </si>
  <si>
    <t>08.0.00.00000</t>
  </si>
  <si>
    <t>08.9.00.00000</t>
  </si>
  <si>
    <t>08.9.00.20310</t>
  </si>
  <si>
    <t>983 1 16 00000 00 0000 000</t>
  </si>
  <si>
    <t>983 1 16 02020 02 0000 140</t>
  </si>
  <si>
    <t>Административные штрафы, установленные законами субъектов РФ об административных правонарушениях, за нарушение муниципальных правовых актов</t>
  </si>
  <si>
    <t>995 2 02 40000 00 0000150</t>
  </si>
  <si>
    <t>995 2 02 40014 10 0001150</t>
  </si>
  <si>
    <t xml:space="preserve">983 2 02 29999 10 2032 150 </t>
  </si>
  <si>
    <t>Субсидии бюджетам сельских поселений на реализацию мероприятий инициативного бюджетированияна территории Ярославской области (поддержка местных инициатив)</t>
  </si>
  <si>
    <t xml:space="preserve">Межбюджетные трансферты бюджету ТМР на осуществление части полномочий по решению вопросов местного значения в соответствии с заключенными соглашениями </t>
  </si>
  <si>
    <t>Обееспечение проведения выборов и референдумов</t>
  </si>
  <si>
    <t>0107</t>
  </si>
  <si>
    <t>40.9.00.20030</t>
  </si>
  <si>
    <t>40.9.00.20040</t>
  </si>
  <si>
    <t>09.9.00.00000</t>
  </si>
  <si>
    <t>09.0.00.00000</t>
  </si>
  <si>
    <t>09.9.00.20700</t>
  </si>
  <si>
    <t>Уплата прочих налогов, сборов</t>
  </si>
  <si>
    <t>МП "Мероприятия  по  обеспечению  дорожной деятельности  в  отношении  автомобильных дорог местного значения в границах населенных пунктов Артемьевского сельского поселения"  на  2023 год</t>
  </si>
  <si>
    <t>Иные межбюджетные трансферты бюджету Тутаевского муниципального района на финансирование дорожного хозяйства (средства областного бюджета)</t>
  </si>
  <si>
    <t>40.9.00.20310</t>
  </si>
  <si>
    <t>нарушение подрядными организациями сроков исполнения и иных условий контрактов, повлекшее судебные процедуры</t>
  </si>
  <si>
    <t>по факту обращения граждан</t>
  </si>
  <si>
    <t xml:space="preserve">Общий объем доходов, расходов, дефицита бюджета Артемьевского сельского поселения за 2024 год
</t>
  </si>
  <si>
    <t>План на 2024 год</t>
  </si>
  <si>
    <t>Факт за 2024 г.</t>
  </si>
  <si>
    <t xml:space="preserve">Доходы бюджета Артемьевского сельского поселения
на 2024 год  в соответствии с классификацией доходов бюджетов Российской Федерации
</t>
  </si>
  <si>
    <t>Доходы от оказания платных услуг и компенсации затрат государства</t>
  </si>
  <si>
    <t>983 1 13 00000 00 0000 000</t>
  </si>
  <si>
    <t>983 1 13 029951 10 0000 130</t>
  </si>
  <si>
    <t>Прочие доходы от компенсации затрат бюджетов сельскиих поселений</t>
  </si>
  <si>
    <t>983 2 19 60010 10 0000 150</t>
  </si>
  <si>
    <t xml:space="preserve">Возврат остатков субсидий, субвенций и иных межбюджетных трансфертов, имеющих целевое назначение, прошлых лет из бюджетов сельских поселений       </t>
  </si>
  <si>
    <t xml:space="preserve">Возврат прочих остатков субсидий, субвенций и иных межбюджетных трансфертов, имеющих целевое назначение, прошлых лет из бюджетов сельских поселений   </t>
  </si>
  <si>
    <t>983 2 19 00000 00 0000 150</t>
  </si>
  <si>
    <t>Расходы бюджета Артемьевского сельского поселения на 2024 год по разделам и подразделам классификации расходов бюджетов Российской Федерации</t>
  </si>
  <si>
    <t>Факт 2024 г.</t>
  </si>
  <si>
    <t>Расходы бюджета Артемьевского сельского поселения за 2024 год по ведомственной классификации расходов бюджетов Российской Федерации</t>
  </si>
  <si>
    <t>План на 2024 г, руб.</t>
  </si>
  <si>
    <t>Факт за 2024 г., руб.</t>
  </si>
  <si>
    <t xml:space="preserve">Исполнение муниципальных программ за 2024 г.
</t>
  </si>
  <si>
    <t>Отчет об использовании средств резервного фонда 
Администрации Артемьеввского сельского поселения за 12 мес. 2024 г.</t>
  </si>
  <si>
    <t>План на 2024 год, руб.</t>
  </si>
  <si>
    <t>Факт за  2024 год, руб.</t>
  </si>
  <si>
    <t>сельского поселения бюджету Тутаевского муниципального района на 2024 год</t>
  </si>
  <si>
    <t>Сведения о численности муниципальных служащих Администрации Артемьевского сельского поселения и фактических затратах на их денежное содержание за 12 месяцев 2024 года</t>
  </si>
  <si>
    <t>Резервный фонд Администрации Артемьевского сельского поселения (прочие мероприятия)</t>
  </si>
  <si>
    <t>Всего израсходовано средств резервного фонда за 2024 г., руб.</t>
  </si>
  <si>
    <t>Резервный фонд Администрации Артемьевского сельского поселения (оказание мер социальной поддержки пострадавшим от пожара гражданам)</t>
  </si>
  <si>
    <t>Целевая статья программы</t>
  </si>
  <si>
    <t>Факт за 9 мес. 2024 г</t>
  </si>
  <si>
    <t>Муниципальная программа «Развитие потребительского рынка Артемьевского сельского поселения" на 2024 год</t>
  </si>
  <si>
    <t>Обеспечение мероприятий по муниципальной программе «Развитие потребительского рынка Артемьевского сельского поселения" на 2024 год</t>
  </si>
  <si>
    <t>Муниципальная программа «По вопросам обеспечения пожарной безопасности на территории Артемьевского сельского поселения» на 2024 год</t>
  </si>
  <si>
    <t xml:space="preserve">Мероприятия по реализации Муниципальная программа «По вопросам обеспечения пожарной безопасности на территории Артемьевского сельского поселения» на 2024 год </t>
  </si>
  <si>
    <t>Муниципальная программа «Комплексное развитие территории Артемьевского сельского поселения» на 2024 год</t>
  </si>
  <si>
    <t>Мероприятия по реализации муниципальной программы «Комплексное развитие территории Артемьевского сельского поселения» на 2024 год</t>
  </si>
  <si>
    <t>Муниципальная программа "Сохранение и реконструкция военно-мемориальных объектов на территории Артемьевского сельского поселения" на 2024 год</t>
  </si>
  <si>
    <t>Мероприятия по реализации муниципальной программы "Сохранение и реконструкция военно-мемориальных объектов на территории Артемьевского сельского поселения" на 2024 год</t>
  </si>
  <si>
    <t>06.9.00.00000</t>
  </si>
  <si>
    <t xml:space="preserve">Муниципальная программа "Ремонт и содержание муниципального жилищного фонда Артемьевского сельского поселения Тутаевского муниципального района" на 2024 год </t>
  </si>
  <si>
    <t xml:space="preserve">Мероприятия по реализации муниципальной программы "Ремонт и содержание муниципального жилищного фонда Артемьевского сельского поселения Тутаевского муниципального района" на 2024 год </t>
  </si>
  <si>
    <t>Муниципальная программа "Информатизация управленческой деятельности Администрации Артемьевского сельского поселения" на 2024 год</t>
  </si>
  <si>
    <t>Мероприятия по реализации муниципальной программы "Информатизация управленческой деятельности Администрации Артемьевского сельского поселения" на 2024 год</t>
  </si>
  <si>
    <t>ИТОГО РАСХОДОВ:</t>
  </si>
  <si>
    <t xml:space="preserve">МБТ на поощрение муниципальных управленческих команд    </t>
  </si>
  <si>
    <t>40.9.00.55490</t>
  </si>
  <si>
    <t>Обеспечение проведения выборов и референдумов</t>
  </si>
  <si>
    <t>Проведение выборов в законодательные (представительне) органы государственной власти субъектов РФ</t>
  </si>
  <si>
    <t>Проведение выборов Главы муниципального образования</t>
  </si>
  <si>
    <t xml:space="preserve">Мероприятия по управлению, распоряжению имуществом, оценка недвижимости, признание прав и регулирование отношений по муниципальной собственности    </t>
  </si>
  <si>
    <t>40.9.00.20050</t>
  </si>
  <si>
    <t>Муниципальная программа "Повышение эффективности управления имуществом на территории Артемьевского сельского поселения" на 2024 год</t>
  </si>
  <si>
    <t>07.0.00.00000</t>
  </si>
  <si>
    <t>Мероприятия по реализации муниципальной программы "Повышение эффективности управления имуществом на территории Артемьевского сельского поселения" на 2024 год</t>
  </si>
  <si>
    <t>07.9.00.00000</t>
  </si>
  <si>
    <t>Реализация мероприятий по оформлению права собственности на муниципальные объекты недвижимого имущества (средства бюджета поселения)</t>
  </si>
  <si>
    <t>07.9.00.20050</t>
  </si>
  <si>
    <t>Реализация мероприятий по оформлению права собственности на бесхозяйные объекты недвижимого имущества (средства областного бюджета)</t>
  </si>
  <si>
    <t>07.9.00.77790</t>
  </si>
  <si>
    <t>Расходы на обеспечение осуществления полномочий старост сельских населенных пунктов в Артемьевском сельском поселении</t>
  </si>
  <si>
    <t>40.9.00.20440</t>
  </si>
  <si>
    <t xml:space="preserve">Муниципальная программа «По вопросам обеспечения пожарной безопасности на территории Артемьевского сельского поселения» на 2024 год </t>
  </si>
  <si>
    <t>Софинансирование мероприятий по ремонту дорог поселения</t>
  </si>
  <si>
    <t>02.0.01.22440</t>
  </si>
  <si>
    <t>Мероприятия, направленные на комплексное развитие транспортной инфраструктуры городской агломерации "Ярославская" за счет средств областного бюджета</t>
  </si>
  <si>
    <t>02.0.01.73930</t>
  </si>
  <si>
    <t>Софинансирование мероприятий, направленных на комплексное развитие транспортной инфраструктуры городской агломерации "Ярославская"</t>
  </si>
  <si>
    <t>02.0.01.23930</t>
  </si>
  <si>
    <t xml:space="preserve">Софинансирование мероприятий, направленных на приведение в нормативное состояние автомобильных дорог местного значения, обеспечивающих подъезды к объектам социального назначения, из местного бюджета     </t>
  </si>
  <si>
    <t>02.9.1027350</t>
  </si>
  <si>
    <t xml:space="preserve">Иные межбюджетные трансферты бюджету Тутаевского муниципального района на финансирование мероприятий, направленных на приведение в нормативное состояние автомобильных дорог местного значения, обеспечивающих подъезды к объектам социального назначения, из областного бюджета     </t>
  </si>
  <si>
    <t>02.9.10.77350</t>
  </si>
  <si>
    <t>Иные межбюджетные трансферты бюджету Тутаевского муниципального района на финасирование дорожного хозяйства (софинансирование из местного бюджета)</t>
  </si>
  <si>
    <t>02.9.10.22440</t>
  </si>
  <si>
    <t>02.9.10.72440</t>
  </si>
  <si>
    <t xml:space="preserve">Субсидия на реализацию мероприятий по возмещению части затрат организациям и индивидуальным предпринимателям, занимающимся доставкой товаров в малонаселенные и (или) отдаленные сельские населенные пункты (из бюджета Ярославской области) </t>
  </si>
  <si>
    <t xml:space="preserve">  01.9.00.72880</t>
  </si>
  <si>
    <t>Софинансирование мероприятий по реализации муниципальной программы «Развитие потребительского рынка Артемьевского сельского поселения" на 2024 год за счет средств бюджета поселения</t>
  </si>
  <si>
    <t>01.9.00.22880</t>
  </si>
  <si>
    <t xml:space="preserve">Обеспечение программных мероприятий по возмещению части затрат организациям и индивидуальным предпринимателям, занимающимся доставкой товаров в малонаселенные и (или) отдаленные сельские населенные пункты (из бюджета поселения) </t>
  </si>
  <si>
    <t>01.9.00.32880</t>
  </si>
  <si>
    <t>Обеспечение мероприятий по сносу аварийных домов на территории поселения</t>
  </si>
  <si>
    <t>40.9.00.20230</t>
  </si>
  <si>
    <t xml:space="preserve">Прочая закупка товаров, работ и услуг (жилищное хозяйство)     </t>
  </si>
  <si>
    <t>Иные МБТ бюджету Тутаевского муниципального района на финансирование расходов по организации уличного освещения (содержание электрических сетей)</t>
  </si>
  <si>
    <t>40.9.00.29246</t>
  </si>
  <si>
    <t xml:space="preserve">Расходы на приобретение уличного оборудования в рамках мероприятий, предусмотренные нормативно-правовыми актами органов государственной власти Ярославской области </t>
  </si>
  <si>
    <t>40.9.00.73260</t>
  </si>
  <si>
    <t>Обеспечение меропритий по муниципальной программе "Сохранение и реконструкция военно-мемориальных объектов на территории Артемьевского сельского поселения" на 2024 год</t>
  </si>
  <si>
    <t>Проведение мероприятий для дететй и молодежи</t>
  </si>
  <si>
    <t>40.9.00.20600</t>
  </si>
  <si>
    <t>1003</t>
  </si>
  <si>
    <t>Мероприятия в сфере культуры</t>
  </si>
  <si>
    <t>40.9.00.20700</t>
  </si>
  <si>
    <t>Социальное обеспечение  населения</t>
  </si>
  <si>
    <t>Социальная помощь из Резервного фонда</t>
  </si>
  <si>
    <r>
      <rPr>
        <b/>
        <sz val="12"/>
        <color theme="1"/>
        <rFont val="Times New Roman"/>
        <family val="1"/>
        <charset val="204"/>
      </rPr>
      <t xml:space="preserve">Резервные фонды   </t>
    </r>
    <r>
      <rPr>
        <sz val="12"/>
        <color theme="1"/>
        <rFont val="Times New Roman"/>
        <family val="1"/>
        <charset val="204"/>
      </rPr>
      <t xml:space="preserve">  </t>
    </r>
  </si>
  <si>
    <t xml:space="preserve">Мобилизационная и вневойсковая подготовка     </t>
  </si>
  <si>
    <r>
      <t>01.9.00</t>
    </r>
    <r>
      <rPr>
        <sz val="12"/>
        <rFont val="Times New Roman"/>
        <family val="1"/>
        <charset val="204"/>
      </rPr>
      <t>.32880</t>
    </r>
  </si>
  <si>
    <t>Иные пенсии, социальные доплаты к пенсиям</t>
  </si>
  <si>
    <t>Пособия, компенсации, меры социальной поддержки по публичным нормативным обязательствам</t>
  </si>
  <si>
    <t xml:space="preserve">ИТОГО: </t>
  </si>
  <si>
    <t xml:space="preserve"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   </t>
  </si>
  <si>
    <t>к  Решению МС АСП</t>
  </si>
  <si>
    <t>от 06.02.2025 г.  № 3</t>
  </si>
  <si>
    <t>Приложение 8</t>
  </si>
  <si>
    <t>Факт, руб.</t>
  </si>
  <si>
    <t xml:space="preserve">Источники внутреннего финансирования дефицита бюджета
Артемьевского сельского поселения
на 2024 год
</t>
  </si>
</sst>
</file>

<file path=xl/styles.xml><?xml version="1.0" encoding="utf-8"?>
<styleSheet xmlns="http://schemas.openxmlformats.org/spreadsheetml/2006/main">
  <fonts count="34">
    <font>
      <sz val="8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</font>
    <font>
      <i/>
      <sz val="12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sz val="12"/>
      <color theme="1"/>
      <name val="Times New Roman Cyr"/>
    </font>
    <font>
      <b/>
      <sz val="12"/>
      <color theme="1"/>
      <name val="Times New Roman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9" fontId="7" fillId="0" borderId="0" applyFont="0" applyFill="0" applyBorder="0" applyAlignment="0" applyProtection="0"/>
  </cellStyleXfs>
  <cellXfs count="318">
    <xf numFmtId="0" fontId="0" fillId="0" borderId="0" xfId="0"/>
    <xf numFmtId="0" fontId="10" fillId="0" borderId="0" xfId="0" applyFont="1" applyAlignment="1">
      <alignment horizontal="justify" vertical="center"/>
    </xf>
    <xf numFmtId="49" fontId="10" fillId="0" borderId="0" xfId="0" applyNumberFormat="1" applyFont="1" applyAlignment="1">
      <alignment horizontal="justify" vertical="center"/>
    </xf>
    <xf numFmtId="0" fontId="11" fillId="0" borderId="0" xfId="0" applyFont="1"/>
    <xf numFmtId="0" fontId="12" fillId="0" borderId="0" xfId="0" applyFont="1"/>
    <xf numFmtId="0" fontId="10" fillId="0" borderId="0" xfId="0" applyFont="1" applyAlignment="1">
      <alignment horizontal="right" vertical="center"/>
    </xf>
    <xf numFmtId="0" fontId="10" fillId="0" borderId="1" xfId="0" applyFont="1" applyBorder="1" applyAlignment="1">
      <alignment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justify" vertical="center" wrapText="1"/>
    </xf>
    <xf numFmtId="0" fontId="15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49" fontId="10" fillId="0" borderId="0" xfId="0" applyNumberFormat="1" applyFont="1"/>
    <xf numFmtId="0" fontId="10" fillId="0" borderId="0" xfId="0" applyFont="1"/>
    <xf numFmtId="3" fontId="10" fillId="0" borderId="0" xfId="0" applyNumberFormat="1" applyFont="1" applyAlignment="1">
      <alignment horizontal="right" vertical="center"/>
    </xf>
    <xf numFmtId="0" fontId="10" fillId="0" borderId="0" xfId="0" applyFont="1" applyAlignment="1">
      <alignment wrapText="1"/>
    </xf>
    <xf numFmtId="49" fontId="10" fillId="0" borderId="1" xfId="0" applyNumberFormat="1" applyFont="1" applyBorder="1" applyAlignment="1">
      <alignment horizontal="center" vertical="center" wrapText="1"/>
    </xf>
    <xf numFmtId="3" fontId="10" fillId="0" borderId="0" xfId="0" applyNumberFormat="1" applyFont="1" applyAlignment="1">
      <alignment horizontal="right"/>
    </xf>
    <xf numFmtId="49" fontId="14" fillId="0" borderId="1" xfId="0" applyNumberFormat="1" applyFont="1" applyBorder="1" applyAlignment="1">
      <alignment horizontal="center" vertical="center" wrapText="1"/>
    </xf>
    <xf numFmtId="3" fontId="12" fillId="0" borderId="0" xfId="0" applyNumberFormat="1" applyFont="1"/>
    <xf numFmtId="0" fontId="10" fillId="0" borderId="1" xfId="0" applyFont="1" applyBorder="1" applyAlignment="1">
      <alignment horizontal="left" vertical="center" wrapText="1" indent="1"/>
    </xf>
    <xf numFmtId="0" fontId="14" fillId="0" borderId="1" xfId="0" applyFont="1" applyBorder="1" applyAlignment="1">
      <alignment horizontal="left" vertical="center" wrapText="1" indent="1"/>
    </xf>
    <xf numFmtId="0" fontId="10" fillId="0" borderId="0" xfId="0" applyFont="1" applyAlignment="1">
      <alignment vertical="center" wrapText="1"/>
    </xf>
    <xf numFmtId="0" fontId="13" fillId="0" borderId="1" xfId="0" applyFont="1" applyBorder="1" applyAlignment="1">
      <alignment horizontal="left" vertical="center" wrapText="1" indent="1"/>
    </xf>
    <xf numFmtId="49" fontId="10" fillId="0" borderId="0" xfId="0" applyNumberFormat="1" applyFont="1" applyAlignment="1">
      <alignment horizontal="center" vertical="center"/>
    </xf>
    <xf numFmtId="3" fontId="10" fillId="0" borderId="0" xfId="0" applyNumberFormat="1" applyFont="1"/>
    <xf numFmtId="0" fontId="0" fillId="0" borderId="0" xfId="0" applyAlignment="1">
      <alignment wrapText="1"/>
    </xf>
    <xf numFmtId="0" fontId="13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 indent="1"/>
    </xf>
    <xf numFmtId="0" fontId="18" fillId="0" borderId="1" xfId="0" applyFont="1" applyBorder="1" applyAlignment="1">
      <alignment horizontal="left" vertical="center" wrapText="1" indent="1"/>
    </xf>
    <xf numFmtId="0" fontId="10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 indent="1"/>
    </xf>
    <xf numFmtId="49" fontId="17" fillId="0" borderId="1" xfId="0" applyNumberFormat="1" applyFont="1" applyBorder="1" applyAlignment="1">
      <alignment horizontal="center" vertical="center" wrapText="1"/>
    </xf>
    <xf numFmtId="0" fontId="20" fillId="0" borderId="0" xfId="0" applyFont="1"/>
    <xf numFmtId="0" fontId="17" fillId="0" borderId="1" xfId="0" applyFont="1" applyBorder="1" applyAlignment="1">
      <alignment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4" fontId="17" fillId="0" borderId="1" xfId="0" applyNumberFormat="1" applyFont="1" applyBorder="1" applyAlignment="1">
      <alignment horizontal="right" vertical="center"/>
    </xf>
    <xf numFmtId="4" fontId="14" fillId="0" borderId="1" xfId="0" applyNumberFormat="1" applyFont="1" applyBorder="1" applyAlignment="1">
      <alignment horizontal="center" vertical="center" wrapText="1"/>
    </xf>
    <xf numFmtId="4" fontId="10" fillId="0" borderId="0" xfId="0" applyNumberFormat="1" applyFont="1"/>
    <xf numFmtId="4" fontId="1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vertical="center" wrapText="1"/>
    </xf>
    <xf numFmtId="0" fontId="10" fillId="0" borderId="0" xfId="0" applyFont="1" applyAlignment="1">
      <alignment horizontal="right" vertical="center"/>
    </xf>
    <xf numFmtId="0" fontId="10" fillId="0" borderId="1" xfId="0" applyFont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right"/>
    </xf>
    <xf numFmtId="0" fontId="0" fillId="0" borderId="0" xfId="0"/>
    <xf numFmtId="0" fontId="10" fillId="0" borderId="0" xfId="0" applyFont="1" applyAlignment="1">
      <alignment horizontal="justify" vertical="center"/>
    </xf>
    <xf numFmtId="0" fontId="12" fillId="0" borderId="0" xfId="0" applyFont="1"/>
    <xf numFmtId="0" fontId="10" fillId="0" borderId="0" xfId="0" applyFont="1" applyAlignment="1">
      <alignment horizontal="right"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 indent="1"/>
    </xf>
    <xf numFmtId="0" fontId="23" fillId="0" borderId="0" xfId="0" applyFont="1" applyAlignment="1">
      <alignment horizontal="right" vertical="center"/>
    </xf>
    <xf numFmtId="4" fontId="20" fillId="0" borderId="1" xfId="0" applyNumberFormat="1" applyFont="1" applyBorder="1" applyAlignment="1">
      <alignment horizontal="right" vertical="center" wrapText="1"/>
    </xf>
    <xf numFmtId="4" fontId="20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4" fontId="17" fillId="0" borderId="1" xfId="0" applyNumberFormat="1" applyFont="1" applyFill="1" applyBorder="1" applyAlignment="1">
      <alignment horizontal="right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left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top"/>
    </xf>
    <xf numFmtId="0" fontId="0" fillId="0" borderId="1" xfId="0" applyBorder="1"/>
    <xf numFmtId="0" fontId="17" fillId="0" borderId="0" xfId="0" applyFont="1"/>
    <xf numFmtId="0" fontId="13" fillId="0" borderId="0" xfId="0" applyFont="1"/>
    <xf numFmtId="0" fontId="25" fillId="0" borderId="0" xfId="0" applyFont="1"/>
    <xf numFmtId="0" fontId="10" fillId="0" borderId="0" xfId="0" applyFont="1" applyAlignment="1">
      <alignment horizontal="right" vertical="center"/>
    </xf>
    <xf numFmtId="0" fontId="19" fillId="0" borderId="1" xfId="0" applyFont="1" applyBorder="1" applyAlignment="1">
      <alignment horizontal="left" vertical="center" wrapText="1" indent="1"/>
    </xf>
    <xf numFmtId="0" fontId="13" fillId="0" borderId="1" xfId="0" applyFont="1" applyBorder="1" applyAlignment="1">
      <alignment horizontal="left" vertical="center" wrapText="1" indent="1"/>
    </xf>
    <xf numFmtId="0" fontId="13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3" fontId="12" fillId="0" borderId="0" xfId="0" applyNumberFormat="1" applyFont="1" applyAlignment="1">
      <alignment wrapText="1"/>
    </xf>
    <xf numFmtId="4" fontId="13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3" fontId="10" fillId="0" borderId="0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49" fontId="13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/>
    <xf numFmtId="49" fontId="10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 indent="1"/>
    </xf>
    <xf numFmtId="0" fontId="26" fillId="0" borderId="0" xfId="0" applyFont="1" applyBorder="1" applyAlignment="1">
      <alignment horizontal="left" vertical="center" wrapText="1" indent="1"/>
    </xf>
    <xf numFmtId="4" fontId="3" fillId="0" borderId="0" xfId="0" applyNumberFormat="1" applyFont="1" applyBorder="1" applyAlignment="1">
      <alignment horizontal="center" vertical="center" wrapText="1"/>
    </xf>
    <xf numFmtId="4" fontId="10" fillId="0" borderId="0" xfId="0" applyNumberFormat="1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4" fontId="1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 indent="1"/>
    </xf>
    <xf numFmtId="49" fontId="10" fillId="0" borderId="0" xfId="0" applyNumberFormat="1" applyFont="1" applyBorder="1"/>
    <xf numFmtId="3" fontId="10" fillId="0" borderId="0" xfId="0" applyNumberFormat="1" applyFont="1" applyBorder="1"/>
    <xf numFmtId="10" fontId="13" fillId="0" borderId="1" xfId="2" applyNumberFormat="1" applyFont="1" applyBorder="1" applyAlignment="1">
      <alignment horizontal="center" vertical="center" wrapText="1"/>
    </xf>
    <xf numFmtId="10" fontId="14" fillId="0" borderId="1" xfId="2" applyNumberFormat="1" applyFont="1" applyBorder="1" applyAlignment="1">
      <alignment horizontal="center" vertical="center" wrapText="1"/>
    </xf>
    <xf numFmtId="10" fontId="10" fillId="0" borderId="1" xfId="2" applyNumberFormat="1" applyFont="1" applyBorder="1" applyAlignment="1">
      <alignment horizontal="center" vertical="center" wrapText="1"/>
    </xf>
    <xf numFmtId="10" fontId="13" fillId="0" borderId="1" xfId="2" applyNumberFormat="1" applyFont="1" applyBorder="1" applyAlignment="1">
      <alignment horizontal="center" vertical="center"/>
    </xf>
    <xf numFmtId="0" fontId="27" fillId="0" borderId="0" xfId="0" applyFont="1" applyAlignment="1">
      <alignment vertical="center" wrapText="1"/>
    </xf>
    <xf numFmtId="0" fontId="27" fillId="0" borderId="0" xfId="0" applyFont="1" applyAlignment="1">
      <alignment vertical="center"/>
    </xf>
    <xf numFmtId="4" fontId="13" fillId="0" borderId="0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/>
    </xf>
    <xf numFmtId="0" fontId="10" fillId="0" borderId="0" xfId="0" applyFont="1" applyAlignment="1">
      <alignment horizontal="right"/>
    </xf>
    <xf numFmtId="0" fontId="12" fillId="0" borderId="0" xfId="0" applyFont="1" applyAlignment="1">
      <alignment wrapText="1"/>
    </xf>
    <xf numFmtId="0" fontId="3" fillId="0" borderId="0" xfId="0" applyFont="1" applyAlignment="1">
      <alignment horizontal="right" vertical="center"/>
    </xf>
    <xf numFmtId="0" fontId="22" fillId="0" borderId="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10" fontId="16" fillId="0" borderId="1" xfId="2" applyNumberFormat="1" applyFont="1" applyBorder="1" applyAlignment="1">
      <alignment vertical="center"/>
    </xf>
    <xf numFmtId="10" fontId="17" fillId="0" borderId="1" xfId="0" applyNumberFormat="1" applyFont="1" applyBorder="1" applyAlignment="1">
      <alignment horizontal="right" vertical="center"/>
    </xf>
    <xf numFmtId="10" fontId="20" fillId="0" borderId="1" xfId="0" applyNumberFormat="1" applyFont="1" applyBorder="1" applyAlignment="1">
      <alignment horizontal="right" vertical="center"/>
    </xf>
    <xf numFmtId="4" fontId="13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justify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28" fillId="0" borderId="0" xfId="0" applyFont="1" applyAlignment="1">
      <alignment horizontal="right" vertical="center"/>
    </xf>
    <xf numFmtId="0" fontId="8" fillId="0" borderId="0" xfId="0" applyFont="1"/>
    <xf numFmtId="0" fontId="9" fillId="0" borderId="0" xfId="0" applyFont="1"/>
    <xf numFmtId="0" fontId="12" fillId="0" borderId="0" xfId="0" applyNumberFormat="1" applyFont="1"/>
    <xf numFmtId="0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49" fontId="8" fillId="0" borderId="0" xfId="0" applyNumberFormat="1" applyFont="1"/>
    <xf numFmtId="3" fontId="8" fillId="0" borderId="0" xfId="0" applyNumberFormat="1" applyFont="1"/>
    <xf numFmtId="3" fontId="28" fillId="0" borderId="0" xfId="0" applyNumberFormat="1" applyFont="1" applyAlignment="1">
      <alignment horizontal="right" vertical="center"/>
    </xf>
    <xf numFmtId="4" fontId="8" fillId="0" borderId="0" xfId="0" applyNumberFormat="1" applyFont="1"/>
    <xf numFmtId="4" fontId="10" fillId="0" borderId="1" xfId="0" applyNumberFormat="1" applyFont="1" applyBorder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/>
    <xf numFmtId="49" fontId="8" fillId="0" borderId="0" xfId="0" applyNumberFormat="1" applyFont="1" applyAlignment="1"/>
    <xf numFmtId="3" fontId="8" fillId="0" borderId="0" xfId="0" applyNumberFormat="1" applyFont="1" applyAlignment="1"/>
    <xf numFmtId="49" fontId="10" fillId="0" borderId="0" xfId="0" applyNumberFormat="1" applyFont="1" applyAlignment="1">
      <alignment vertical="distributed"/>
    </xf>
    <xf numFmtId="49" fontId="12" fillId="0" borderId="0" xfId="0" applyNumberFormat="1" applyFont="1" applyAlignment="1">
      <alignment vertical="distributed"/>
    </xf>
    <xf numFmtId="4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justify" vertical="center" wrapText="1"/>
    </xf>
    <xf numFmtId="10" fontId="10" fillId="0" borderId="1" xfId="2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8" fillId="0" borderId="0" xfId="0" applyFont="1"/>
    <xf numFmtId="0" fontId="13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22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 wrapText="1"/>
    </xf>
    <xf numFmtId="4" fontId="22" fillId="0" borderId="16" xfId="0" applyNumberFormat="1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2" fontId="22" fillId="0" borderId="3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3" fontId="19" fillId="0" borderId="1" xfId="0" applyNumberFormat="1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10" fontId="19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10" fontId="18" fillId="0" borderId="1" xfId="0" applyNumberFormat="1" applyFont="1" applyBorder="1" applyAlignment="1">
      <alignment horizontal="center" vertical="center" wrapText="1"/>
    </xf>
    <xf numFmtId="10" fontId="19" fillId="0" borderId="1" xfId="2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10" fontId="18" fillId="0" borderId="1" xfId="2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10" fontId="26" fillId="0" borderId="1" xfId="2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left" vertical="center" wrapText="1" indent="1"/>
    </xf>
    <xf numFmtId="0" fontId="31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13" fillId="0" borderId="1" xfId="0" applyFont="1" applyBorder="1" applyAlignment="1">
      <alignment horizontal="left" vertical="distributed" shrinkToFit="1" readingOrder="1"/>
    </xf>
    <xf numFmtId="0" fontId="13" fillId="0" borderId="1" xfId="0" applyFont="1" applyBorder="1" applyAlignment="1">
      <alignment vertical="distributed" shrinkToFit="1"/>
    </xf>
    <xf numFmtId="0" fontId="10" fillId="0" borderId="1" xfId="0" applyFont="1" applyBorder="1" applyAlignment="1">
      <alignment vertical="distributed" shrinkToFit="1"/>
    </xf>
    <xf numFmtId="0" fontId="10" fillId="0" borderId="1" xfId="0" applyFont="1" applyBorder="1" applyAlignment="1">
      <alignment vertical="center" wrapText="1" shrinkToFit="1"/>
    </xf>
    <xf numFmtId="0" fontId="13" fillId="0" borderId="1" xfId="0" applyFont="1" applyBorder="1" applyAlignment="1">
      <alignment horizontal="left" vertical="center" wrapText="1" shrinkToFit="1"/>
    </xf>
    <xf numFmtId="0" fontId="10" fillId="0" borderId="8" xfId="0" applyFont="1" applyBorder="1" applyAlignment="1">
      <alignment vertical="center" wrapText="1" shrinkToFit="1"/>
    </xf>
    <xf numFmtId="0" fontId="3" fillId="0" borderId="8" xfId="0" applyFont="1" applyBorder="1" applyAlignment="1">
      <alignment vertical="distributed" shrinkToFit="1"/>
    </xf>
    <xf numFmtId="0" fontId="10" fillId="0" borderId="8" xfId="0" applyFont="1" applyBorder="1" applyAlignment="1">
      <alignment vertical="distributed" shrinkToFit="1"/>
    </xf>
    <xf numFmtId="0" fontId="10" fillId="0" borderId="1" xfId="0" applyFont="1" applyBorder="1" applyAlignment="1">
      <alignment horizontal="left" vertical="center" wrapText="1" shrinkToFit="1"/>
    </xf>
    <xf numFmtId="0" fontId="10" fillId="3" borderId="1" xfId="0" applyFont="1" applyFill="1" applyBorder="1" applyAlignment="1">
      <alignment vertical="center" wrapText="1" shrinkToFit="1"/>
    </xf>
    <xf numFmtId="0" fontId="12" fillId="0" borderId="0" xfId="0" applyFont="1" applyAlignment="1">
      <alignment vertical="distributed"/>
    </xf>
    <xf numFmtId="0" fontId="10" fillId="0" borderId="1" xfId="0" applyFont="1" applyBorder="1" applyAlignment="1">
      <alignment horizontal="left" vertical="distributed" shrinkToFit="1"/>
    </xf>
    <xf numFmtId="0" fontId="13" fillId="0" borderId="1" xfId="0" applyFont="1" applyBorder="1" applyAlignment="1">
      <alignment vertical="center" wrapText="1" shrinkToFit="1"/>
    </xf>
    <xf numFmtId="0" fontId="10" fillId="3" borderId="1" xfId="0" applyFont="1" applyFill="1" applyBorder="1" applyAlignment="1">
      <alignment vertical="distributed" wrapText="1" shrinkToFit="1"/>
    </xf>
    <xf numFmtId="0" fontId="10" fillId="3" borderId="1" xfId="0" applyFont="1" applyFill="1" applyBorder="1" applyAlignment="1">
      <alignment horizontal="left" vertical="distributed" shrinkToFit="1"/>
    </xf>
    <xf numFmtId="0" fontId="19" fillId="0" borderId="1" xfId="0" applyFont="1" applyBorder="1" applyAlignment="1">
      <alignment horizontal="justify" vertical="center" wrapText="1"/>
    </xf>
    <xf numFmtId="4" fontId="13" fillId="3" borderId="1" xfId="0" applyNumberFormat="1" applyFont="1" applyFill="1" applyBorder="1" applyAlignment="1">
      <alignment horizontal="right" vertical="center" wrapText="1"/>
    </xf>
    <xf numFmtId="49" fontId="13" fillId="0" borderId="1" xfId="0" applyNumberFormat="1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right" vertical="center"/>
    </xf>
    <xf numFmtId="10" fontId="13" fillId="0" borderId="1" xfId="2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right" vertical="center"/>
    </xf>
    <xf numFmtId="4" fontId="13" fillId="0" borderId="7" xfId="0" applyNumberFormat="1" applyFont="1" applyBorder="1" applyAlignment="1">
      <alignment horizontal="right" vertical="center"/>
    </xf>
    <xf numFmtId="4" fontId="10" fillId="3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10" fontId="10" fillId="0" borderId="1" xfId="2" applyNumberFormat="1" applyFont="1" applyBorder="1" applyAlignment="1">
      <alignment horizontal="right" vertical="center"/>
    </xf>
    <xf numFmtId="0" fontId="15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49" fontId="26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8" xfId="0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/>
    </xf>
    <xf numFmtId="4" fontId="10" fillId="0" borderId="8" xfId="0" applyNumberFormat="1" applyFont="1" applyBorder="1" applyAlignment="1">
      <alignment horizontal="right" vertical="center"/>
    </xf>
    <xf numFmtId="0" fontId="13" fillId="0" borderId="8" xfId="0" applyFont="1" applyBorder="1" applyAlignment="1">
      <alignment horizontal="center" vertical="center"/>
    </xf>
    <xf numFmtId="49" fontId="13" fillId="0" borderId="8" xfId="0" applyNumberFormat="1" applyFont="1" applyBorder="1" applyAlignment="1">
      <alignment horizontal="center" vertical="center"/>
    </xf>
    <xf numFmtId="4" fontId="13" fillId="0" borderId="8" xfId="0" applyNumberFormat="1" applyFont="1" applyBorder="1" applyAlignment="1">
      <alignment horizontal="right" vertical="center"/>
    </xf>
    <xf numFmtId="0" fontId="10" fillId="3" borderId="1" xfId="0" applyFont="1" applyFill="1" applyBorder="1" applyAlignment="1">
      <alignment horizontal="center" vertical="center"/>
    </xf>
    <xf numFmtId="49" fontId="10" fillId="3" borderId="1" xfId="0" applyNumberFormat="1" applyFont="1" applyFill="1" applyBorder="1" applyAlignment="1">
      <alignment horizontal="center" vertical="center"/>
    </xf>
    <xf numFmtId="10" fontId="13" fillId="3" borderId="1" xfId="2" applyNumberFormat="1" applyFont="1" applyFill="1" applyBorder="1" applyAlignment="1">
      <alignment horizontal="right" vertical="center"/>
    </xf>
    <xf numFmtId="0" fontId="10" fillId="3" borderId="9" xfId="0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49" fontId="33" fillId="0" borderId="1" xfId="0" applyNumberFormat="1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49" fontId="32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49" fontId="12" fillId="0" borderId="0" xfId="0" applyNumberFormat="1" applyFont="1"/>
    <xf numFmtId="4" fontId="12" fillId="0" borderId="0" xfId="0" applyNumberFormat="1" applyFont="1"/>
    <xf numFmtId="4" fontId="13" fillId="3" borderId="1" xfId="0" applyNumberFormat="1" applyFont="1" applyFill="1" applyBorder="1" applyAlignment="1">
      <alignment horizontal="right" vertical="center"/>
    </xf>
    <xf numFmtId="0" fontId="13" fillId="0" borderId="1" xfId="0" applyFont="1" applyBorder="1" applyAlignment="1">
      <alignment horizontal="left" vertical="distributed" shrinkToFit="1"/>
    </xf>
    <xf numFmtId="0" fontId="19" fillId="0" borderId="1" xfId="0" applyFont="1" applyBorder="1" applyAlignment="1">
      <alignment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right" vertical="center"/>
    </xf>
    <xf numFmtId="0" fontId="26" fillId="0" borderId="1" xfId="0" applyFont="1" applyBorder="1" applyAlignment="1">
      <alignment vertical="center" wrapText="1"/>
    </xf>
    <xf numFmtId="49" fontId="26" fillId="0" borderId="1" xfId="0" applyNumberFormat="1" applyFont="1" applyBorder="1" applyAlignment="1">
      <alignment horizontal="center" vertical="center" wrapText="1"/>
    </xf>
    <xf numFmtId="4" fontId="26" fillId="0" borderId="1" xfId="0" applyNumberFormat="1" applyFont="1" applyBorder="1" applyAlignment="1">
      <alignment horizontal="right" vertical="center"/>
    </xf>
    <xf numFmtId="4" fontId="19" fillId="0" borderId="9" xfId="0" applyNumberFormat="1" applyFont="1" applyBorder="1" applyAlignment="1">
      <alignment horizontal="right" vertical="center"/>
    </xf>
    <xf numFmtId="4" fontId="26" fillId="0" borderId="9" xfId="0" applyNumberFormat="1" applyFont="1" applyBorder="1" applyAlignment="1">
      <alignment horizontal="right" vertical="center"/>
    </xf>
    <xf numFmtId="4" fontId="10" fillId="0" borderId="1" xfId="0" applyNumberFormat="1" applyFont="1" applyBorder="1"/>
    <xf numFmtId="10" fontId="10" fillId="0" borderId="1" xfId="0" applyNumberFormat="1" applyFont="1" applyBorder="1"/>
    <xf numFmtId="4" fontId="13" fillId="0" borderId="1" xfId="0" applyNumberFormat="1" applyFont="1" applyBorder="1"/>
    <xf numFmtId="10" fontId="13" fillId="0" borderId="1" xfId="0" applyNumberFormat="1" applyFont="1" applyBorder="1"/>
    <xf numFmtId="4" fontId="10" fillId="0" borderId="1" xfId="0" applyNumberFormat="1" applyFont="1" applyBorder="1" applyAlignment="1">
      <alignment vertical="center"/>
    </xf>
    <xf numFmtId="10" fontId="10" fillId="0" borderId="1" xfId="0" applyNumberFormat="1" applyFont="1" applyBorder="1" applyAlignment="1">
      <alignment vertical="center"/>
    </xf>
    <xf numFmtId="3" fontId="12" fillId="0" borderId="0" xfId="0" applyNumberFormat="1" applyFont="1" applyBorder="1"/>
    <xf numFmtId="4" fontId="13" fillId="0" borderId="1" xfId="0" applyNumberFormat="1" applyFont="1" applyBorder="1" applyAlignment="1">
      <alignment vertical="center"/>
    </xf>
    <xf numFmtId="10" fontId="13" fillId="0" borderId="1" xfId="0" applyNumberFormat="1" applyFont="1" applyBorder="1" applyAlignment="1">
      <alignment vertical="center"/>
    </xf>
    <xf numFmtId="10" fontId="10" fillId="3" borderId="1" xfId="2" applyNumberFormat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vertical="distributed" shrinkToFit="1"/>
    </xf>
    <xf numFmtId="4" fontId="26" fillId="0" borderId="1" xfId="0" applyNumberFormat="1" applyFont="1" applyBorder="1" applyAlignment="1">
      <alignment horizontal="right" vertical="center" wrapText="1"/>
    </xf>
    <xf numFmtId="0" fontId="29" fillId="0" borderId="1" xfId="0" applyFont="1" applyBorder="1" applyAlignment="1">
      <alignment vertical="distributed"/>
    </xf>
    <xf numFmtId="0" fontId="29" fillId="0" borderId="1" xfId="0" applyFont="1" applyBorder="1"/>
    <xf numFmtId="49" fontId="29" fillId="0" borderId="1" xfId="0" applyNumberFormat="1" applyFont="1" applyBorder="1"/>
    <xf numFmtId="4" fontId="29" fillId="0" borderId="1" xfId="0" applyNumberFormat="1" applyFont="1" applyBorder="1"/>
    <xf numFmtId="4" fontId="29" fillId="0" borderId="1" xfId="0" applyNumberFormat="1" applyFont="1" applyBorder="1" applyAlignment="1">
      <alignment vertical="center"/>
    </xf>
    <xf numFmtId="10" fontId="29" fillId="0" borderId="1" xfId="0" applyNumberFormat="1" applyFont="1" applyBorder="1" applyAlignment="1">
      <alignment vertical="center"/>
    </xf>
    <xf numFmtId="3" fontId="10" fillId="0" borderId="0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4" fontId="10" fillId="0" borderId="9" xfId="0" applyNumberFormat="1" applyFont="1" applyBorder="1" applyAlignment="1">
      <alignment horizontal="center" vertical="center" wrapText="1"/>
    </xf>
    <xf numFmtId="4" fontId="10" fillId="0" borderId="10" xfId="0" applyNumberFormat="1" applyFont="1" applyBorder="1" applyAlignment="1">
      <alignment horizontal="center" vertical="center" wrapText="1"/>
    </xf>
    <xf numFmtId="4" fontId="13" fillId="0" borderId="9" xfId="0" applyNumberFormat="1" applyFont="1" applyBorder="1" applyAlignment="1">
      <alignment horizontal="center" vertical="center" wrapText="1"/>
    </xf>
    <xf numFmtId="4" fontId="13" fillId="0" borderId="10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justify" vertical="center" wrapText="1"/>
    </xf>
    <xf numFmtId="10" fontId="13" fillId="0" borderId="7" xfId="2" applyNumberFormat="1" applyFont="1" applyBorder="1" applyAlignment="1">
      <alignment horizontal="center" vertical="center" wrapText="1"/>
    </xf>
    <xf numFmtId="10" fontId="13" fillId="0" borderId="8" xfId="2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49" fontId="30" fillId="0" borderId="11" xfId="0" applyNumberFormat="1" applyFont="1" applyBorder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vertical="distributed" shrinkToFit="1"/>
    </xf>
    <xf numFmtId="49" fontId="13" fillId="0" borderId="8" xfId="0" applyNumberFormat="1" applyFont="1" applyBorder="1" applyAlignment="1">
      <alignment horizontal="center" vertical="distributed" shrinkToFi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49" fontId="13" fillId="0" borderId="8" xfId="0" applyNumberFormat="1" applyFont="1" applyBorder="1" applyAlignment="1">
      <alignment horizontal="center" vertical="center" wrapText="1"/>
    </xf>
    <xf numFmtId="0" fontId="13" fillId="0" borderId="7" xfId="0" applyNumberFormat="1" applyFont="1" applyBorder="1" applyAlignment="1">
      <alignment horizontal="center" vertical="center" wrapText="1"/>
    </xf>
    <xf numFmtId="0" fontId="13" fillId="0" borderId="8" xfId="0" applyNumberFormat="1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 indent="1"/>
    </xf>
    <xf numFmtId="0" fontId="10" fillId="0" borderId="0" xfId="0" applyFont="1" applyAlignment="1">
      <alignment horizontal="right" vertical="center"/>
    </xf>
    <xf numFmtId="0" fontId="16" fillId="0" borderId="9" xfId="0" applyFont="1" applyBorder="1" applyAlignment="1">
      <alignment horizontal="left" vertical="top" wrapText="1"/>
    </xf>
    <xf numFmtId="0" fontId="16" fillId="0" borderId="15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24" fillId="0" borderId="9" xfId="0" applyFont="1" applyBorder="1" applyAlignment="1">
      <alignment horizontal="left"/>
    </xf>
    <xf numFmtId="0" fontId="24" fillId="0" borderId="15" xfId="0" applyFont="1" applyBorder="1" applyAlignment="1">
      <alignment horizontal="left"/>
    </xf>
    <xf numFmtId="0" fontId="24" fillId="0" borderId="10" xfId="0" applyFont="1" applyBorder="1" applyAlignment="1">
      <alignment horizontal="left"/>
    </xf>
    <xf numFmtId="0" fontId="16" fillId="0" borderId="1" xfId="0" applyFont="1" applyBorder="1" applyAlignment="1">
      <alignment horizontal="center" vertical="top"/>
    </xf>
    <xf numFmtId="0" fontId="16" fillId="0" borderId="1" xfId="0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20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4" fontId="1" fillId="3" borderId="1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_прил2" xfId="1"/>
    <cellStyle name="Процентный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2;&#1086;&#1080;%20&#1044;&#1086;&#1082;&#1091;&#1084;&#1077;&#1085;&#1090;&#1099;\&#1041;&#1102;&#1076;&#1078;&#1077;&#1090;%202024\&#1073;&#1102;&#1076;&#1078;&#1077;&#1090;\&#1056;&#1077;&#1096;&#1077;&#1085;&#1080;&#1077;%2051%20&#1086;&#1090;%2012.12.2024%20&#1086;%20&#1074;&#1085;&#1077;&#1089;&#1077;&#1085;&#1080;&#1080;%20&#1080;&#1079;&#1084;.%20&#1074;%20&#1073;&#1102;&#1076;&#1078;&#1077;&#1090;%20&#1085;&#1072;%202024%20&#1075;%20(6-&#1103;%20&#1087;&#1086;&#1087;&#1088;&#1072;&#1074;&#1082;&#1072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рил1"/>
      <sheetName val="прил2"/>
      <sheetName val="прил 3"/>
      <sheetName val="прил 4"/>
      <sheetName val="Прил. 5"/>
      <sheetName val="Прил. 6"/>
      <sheetName val="Прил.7"/>
      <sheetName val="Прил10"/>
      <sheetName val="Прил11"/>
    </sheetNames>
    <sheetDataSet>
      <sheetData sheetId="0"/>
      <sheetData sheetId="1">
        <row r="56">
          <cell r="J56">
            <v>142304</v>
          </cell>
        </row>
      </sheetData>
      <sheetData sheetId="2">
        <row r="7">
          <cell r="B7" t="str">
            <v>Общегосударственные вопросы</v>
          </cell>
        </row>
        <row r="8">
          <cell r="B8" t="str">
            <v>Функционирование высшего должностного лица субъекта Российской Федерации и муниципального образования</v>
          </cell>
        </row>
        <row r="10">
          <cell r="B10" t="str">
            <v>Обеспечение проведения выборов и референдумов</v>
          </cell>
        </row>
        <row r="13">
          <cell r="B13" t="str">
            <v>Национальная оборона</v>
          </cell>
        </row>
        <row r="23">
          <cell r="B23" t="str">
            <v>Жилищно-коммунальное хозяйство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8"/>
  <sheetViews>
    <sheetView view="pageBreakPreview" zoomScaleSheetLayoutView="100" workbookViewId="0">
      <selection activeCell="A5" sqref="A5:F6"/>
    </sheetView>
  </sheetViews>
  <sheetFormatPr defaultColWidth="9.33203125" defaultRowHeight="15.75"/>
  <cols>
    <col min="1" max="1" width="73.6640625" style="4" customWidth="1"/>
    <col min="2" max="2" width="9.33203125" style="4"/>
    <col min="3" max="3" width="20" style="4" customWidth="1"/>
    <col min="4" max="4" width="9.33203125" style="4"/>
    <col min="5" max="5" width="16.5" style="4" customWidth="1"/>
    <col min="6" max="6" width="24.5" style="4" customWidth="1"/>
    <col min="7" max="16384" width="9.33203125" style="4"/>
  </cols>
  <sheetData>
    <row r="1" spans="1:9">
      <c r="F1" s="5" t="s">
        <v>88</v>
      </c>
    </row>
    <row r="2" spans="1:9">
      <c r="F2" s="180" t="s">
        <v>372</v>
      </c>
    </row>
    <row r="3" spans="1:9">
      <c r="F3" s="113" t="s">
        <v>373</v>
      </c>
    </row>
    <row r="4" spans="1:9">
      <c r="A4" s="1"/>
    </row>
    <row r="5" spans="1:9" ht="15.75" customHeight="1">
      <c r="A5" s="265" t="s">
        <v>271</v>
      </c>
      <c r="B5" s="265"/>
      <c r="C5" s="265"/>
      <c r="D5" s="265"/>
      <c r="E5" s="265"/>
      <c r="F5" s="265"/>
    </row>
    <row r="6" spans="1:9" ht="46.15" customHeight="1">
      <c r="A6" s="265"/>
      <c r="B6" s="265"/>
      <c r="C6" s="265"/>
      <c r="D6" s="265"/>
      <c r="E6" s="265"/>
      <c r="F6" s="265"/>
    </row>
    <row r="7" spans="1:9">
      <c r="A7" s="273"/>
      <c r="B7" s="273"/>
      <c r="C7" s="273"/>
      <c r="D7" s="273"/>
      <c r="E7" s="274" t="s">
        <v>98</v>
      </c>
      <c r="F7" s="274"/>
      <c r="G7" s="274"/>
    </row>
    <row r="8" spans="1:9">
      <c r="A8" s="15" t="s">
        <v>89</v>
      </c>
      <c r="B8" s="275" t="s">
        <v>272</v>
      </c>
      <c r="C8" s="275"/>
      <c r="D8" s="276" t="s">
        <v>273</v>
      </c>
      <c r="E8" s="276"/>
      <c r="F8" s="35" t="s">
        <v>176</v>
      </c>
      <c r="G8" s="30"/>
    </row>
    <row r="9" spans="1:9">
      <c r="A9" s="31" t="s">
        <v>90</v>
      </c>
      <c r="B9" s="263">
        <f>прил2!C58</f>
        <v>8936309</v>
      </c>
      <c r="C9" s="263"/>
      <c r="D9" s="272">
        <f>прил2!D58</f>
        <v>9271365.6799999997</v>
      </c>
      <c r="E9" s="272"/>
      <c r="F9" s="105">
        <f>D9/B9</f>
        <v>1.0374938556847126</v>
      </c>
      <c r="G9" s="30"/>
    </row>
    <row r="10" spans="1:9">
      <c r="A10" s="28" t="s">
        <v>91</v>
      </c>
      <c r="B10" s="270"/>
      <c r="C10" s="270"/>
      <c r="D10" s="271"/>
      <c r="E10" s="271"/>
      <c r="F10" s="105"/>
      <c r="G10" s="30"/>
      <c r="H10" s="262"/>
      <c r="I10" s="262"/>
    </row>
    <row r="11" spans="1:9">
      <c r="A11" s="29" t="s">
        <v>92</v>
      </c>
      <c r="B11" s="270">
        <f>B9-B13-B12</f>
        <v>4413560</v>
      </c>
      <c r="C11" s="270"/>
      <c r="D11" s="270">
        <f>D9-D12-D13</f>
        <v>4730782.3899999987</v>
      </c>
      <c r="E11" s="270"/>
      <c r="F11" s="105">
        <f>D11/B11</f>
        <v>1.0718744936060682</v>
      </c>
      <c r="G11" s="30"/>
    </row>
    <row r="12" spans="1:9">
      <c r="A12" s="29" t="s">
        <v>93</v>
      </c>
      <c r="B12" s="270">
        <f>прил2!C29+прил2!C22</f>
        <v>371000</v>
      </c>
      <c r="C12" s="270"/>
      <c r="D12" s="270">
        <f>прил2!D25+прил2!D29+прил2!D23</f>
        <v>398300.72</v>
      </c>
      <c r="E12" s="270"/>
      <c r="F12" s="105">
        <f>D12/B12</f>
        <v>1.073586846361186</v>
      </c>
      <c r="G12" s="30"/>
    </row>
    <row r="13" spans="1:9" ht="15.6" customHeight="1">
      <c r="A13" s="29" t="s">
        <v>94</v>
      </c>
      <c r="B13" s="266">
        <f>прил2!C38</f>
        <v>4151749</v>
      </c>
      <c r="C13" s="267"/>
      <c r="D13" s="266">
        <f>прил2!D38</f>
        <v>4142282.57</v>
      </c>
      <c r="E13" s="267"/>
      <c r="F13" s="105">
        <f>D13/B13</f>
        <v>0.997719893471402</v>
      </c>
      <c r="G13" s="30"/>
    </row>
    <row r="14" spans="1:9">
      <c r="A14" s="31" t="s">
        <v>95</v>
      </c>
      <c r="B14" s="268">
        <f>'прил 3'!C36</f>
        <v>9637426</v>
      </c>
      <c r="C14" s="269"/>
      <c r="D14" s="263">
        <f>'прил 3'!D36</f>
        <v>8871784.7999999989</v>
      </c>
      <c r="E14" s="263"/>
      <c r="F14" s="105">
        <f>D14/B14</f>
        <v>0.92055542631403853</v>
      </c>
      <c r="G14" s="30"/>
    </row>
    <row r="15" spans="1:9">
      <c r="A15" s="31" t="s">
        <v>96</v>
      </c>
      <c r="B15" s="263">
        <f>прил7.!C9</f>
        <v>-701117</v>
      </c>
      <c r="C15" s="263"/>
      <c r="D15" s="263">
        <f>D9-D14</f>
        <v>399580.88000000082</v>
      </c>
      <c r="E15" s="263"/>
      <c r="F15" s="263"/>
      <c r="G15" s="264"/>
    </row>
    <row r="16" spans="1:9">
      <c r="A16" s="31" t="s">
        <v>97</v>
      </c>
      <c r="B16" s="263"/>
      <c r="C16" s="263"/>
      <c r="D16" s="263"/>
      <c r="E16" s="263"/>
      <c r="F16" s="263"/>
      <c r="G16" s="264"/>
    </row>
    <row r="17" spans="1:7">
      <c r="A17" s="30"/>
      <c r="B17" s="30"/>
      <c r="C17" s="30"/>
      <c r="D17" s="30"/>
      <c r="E17" s="30"/>
      <c r="F17" s="30"/>
      <c r="G17" s="30"/>
    </row>
    <row r="18" spans="1:7">
      <c r="A18" s="1"/>
    </row>
  </sheetData>
  <mergeCells count="23">
    <mergeCell ref="B9:C9"/>
    <mergeCell ref="D9:E9"/>
    <mergeCell ref="A7:B7"/>
    <mergeCell ref="C7:D7"/>
    <mergeCell ref="E7:G7"/>
    <mergeCell ref="B8:C8"/>
    <mergeCell ref="D8:E8"/>
    <mergeCell ref="H10:I10"/>
    <mergeCell ref="F15:F16"/>
    <mergeCell ref="G15:G16"/>
    <mergeCell ref="A5:F6"/>
    <mergeCell ref="B13:C13"/>
    <mergeCell ref="D13:E13"/>
    <mergeCell ref="B14:C14"/>
    <mergeCell ref="D14:E14"/>
    <mergeCell ref="B15:C16"/>
    <mergeCell ref="D15:E16"/>
    <mergeCell ref="B10:C10"/>
    <mergeCell ref="D10:E10"/>
    <mergeCell ref="B11:C11"/>
    <mergeCell ref="D11:E11"/>
    <mergeCell ref="B12:C12"/>
    <mergeCell ref="D12:E1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B1:J12"/>
  <sheetViews>
    <sheetView workbookViewId="0">
      <selection activeCell="B11" sqref="B11:J12"/>
    </sheetView>
  </sheetViews>
  <sheetFormatPr defaultRowHeight="11.25"/>
  <cols>
    <col min="1" max="1" width="5.5" customWidth="1"/>
    <col min="5" max="5" width="15.33203125" customWidth="1"/>
    <col min="10" max="10" width="19" customWidth="1"/>
  </cols>
  <sheetData>
    <row r="1" spans="2:10" ht="15.75">
      <c r="B1" s="61"/>
      <c r="C1" s="61"/>
      <c r="D1" s="61"/>
      <c r="E1" s="61"/>
      <c r="F1" s="61"/>
      <c r="G1" s="61"/>
      <c r="H1" s="61"/>
      <c r="I1" s="61"/>
      <c r="J1" s="111" t="s">
        <v>155</v>
      </c>
    </row>
    <row r="2" spans="2:10" s="59" customFormat="1" ht="15.75">
      <c r="B2" s="61"/>
      <c r="C2" s="61"/>
      <c r="D2" s="61"/>
      <c r="E2" s="61"/>
      <c r="F2" s="61"/>
      <c r="G2" s="61"/>
      <c r="H2" s="61"/>
      <c r="I2" s="61"/>
      <c r="J2" s="111" t="str">
        <f>Прил1!F2</f>
        <v>к  Решению МС АСП</v>
      </c>
    </row>
    <row r="3" spans="2:10" s="59" customFormat="1" ht="15.75">
      <c r="B3" s="61"/>
      <c r="C3" s="61"/>
      <c r="D3" s="61"/>
      <c r="E3" s="61"/>
      <c r="F3" s="61"/>
      <c r="G3" s="61"/>
      <c r="H3" s="61"/>
      <c r="I3" s="61"/>
      <c r="J3" s="111" t="str">
        <f>Прил1!F3</f>
        <v>от 06.02.2025 г.  № 3</v>
      </c>
    </row>
    <row r="4" spans="2:10" ht="15.75">
      <c r="B4" s="61"/>
      <c r="C4" s="61"/>
      <c r="D4" s="61"/>
      <c r="E4" s="61"/>
      <c r="F4" s="61"/>
      <c r="G4" s="61"/>
      <c r="H4" s="112"/>
      <c r="I4" s="89"/>
      <c r="J4" s="61"/>
    </row>
    <row r="5" spans="2:10" ht="15.6" customHeight="1">
      <c r="B5" s="317" t="s">
        <v>293</v>
      </c>
      <c r="C5" s="317"/>
      <c r="D5" s="317"/>
      <c r="E5" s="317"/>
      <c r="F5" s="317"/>
      <c r="G5" s="317"/>
      <c r="H5" s="317"/>
      <c r="I5" s="317"/>
      <c r="J5" s="317"/>
    </row>
    <row r="6" spans="2:10" ht="15.6" customHeight="1">
      <c r="B6" s="317"/>
      <c r="C6" s="317"/>
      <c r="D6" s="317"/>
      <c r="E6" s="317"/>
      <c r="F6" s="317"/>
      <c r="G6" s="317"/>
      <c r="H6" s="317"/>
      <c r="I6" s="317"/>
      <c r="J6" s="317"/>
    </row>
    <row r="7" spans="2:10">
      <c r="B7" s="317"/>
      <c r="C7" s="317"/>
      <c r="D7" s="317"/>
      <c r="E7" s="317"/>
      <c r="F7" s="317"/>
      <c r="G7" s="317"/>
      <c r="H7" s="317"/>
      <c r="I7" s="317"/>
      <c r="J7" s="317"/>
    </row>
    <row r="8" spans="2:10">
      <c r="B8" s="317"/>
      <c r="C8" s="317"/>
      <c r="D8" s="317"/>
      <c r="E8" s="317"/>
      <c r="F8" s="317"/>
      <c r="G8" s="317"/>
      <c r="H8" s="317"/>
      <c r="I8" s="317"/>
      <c r="J8" s="317"/>
    </row>
    <row r="9" spans="2:10">
      <c r="B9" s="317"/>
      <c r="C9" s="317"/>
      <c r="D9" s="317"/>
      <c r="E9" s="317"/>
      <c r="F9" s="317"/>
      <c r="G9" s="317"/>
      <c r="H9" s="317"/>
      <c r="I9" s="317"/>
      <c r="J9" s="317"/>
    </row>
    <row r="11" spans="2:10" ht="28.15" customHeight="1">
      <c r="B11" s="314" t="s">
        <v>0</v>
      </c>
      <c r="C11" s="314"/>
      <c r="D11" s="314"/>
      <c r="E11" s="314"/>
      <c r="F11" s="314" t="s">
        <v>187</v>
      </c>
      <c r="G11" s="314"/>
      <c r="H11" s="314"/>
      <c r="I11" s="314" t="s">
        <v>237</v>
      </c>
      <c r="J11" s="314"/>
    </row>
    <row r="12" spans="2:10" ht="51.75" customHeight="1">
      <c r="B12" s="314" t="s">
        <v>236</v>
      </c>
      <c r="C12" s="314"/>
      <c r="D12" s="314"/>
      <c r="E12" s="314"/>
      <c r="F12" s="315">
        <v>4</v>
      </c>
      <c r="G12" s="315"/>
      <c r="H12" s="315"/>
      <c r="I12" s="316">
        <v>2362</v>
      </c>
      <c r="J12" s="316"/>
    </row>
  </sheetData>
  <mergeCells count="7">
    <mergeCell ref="B12:E12"/>
    <mergeCell ref="F12:H12"/>
    <mergeCell ref="I12:J12"/>
    <mergeCell ref="B5:J9"/>
    <mergeCell ref="B11:E11"/>
    <mergeCell ref="F11:H11"/>
    <mergeCell ref="I11:J11"/>
  </mergeCells>
  <pageMargins left="1.4960629921259843" right="0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9"/>
  <sheetViews>
    <sheetView showGridLines="0" tabSelected="1" view="pageBreakPreview" topLeftCell="A57" zoomScaleNormal="75" zoomScaleSheetLayoutView="100" workbookViewId="0">
      <selection activeCell="A6" sqref="A6:E58"/>
    </sheetView>
  </sheetViews>
  <sheetFormatPr defaultColWidth="9.33203125" defaultRowHeight="15.75"/>
  <cols>
    <col min="1" max="1" width="38.6640625" style="61" customWidth="1"/>
    <col min="2" max="2" width="54.83203125" style="61" customWidth="1"/>
    <col min="3" max="3" width="23.83203125" style="132" customWidth="1"/>
    <col min="4" max="4" width="21.5" style="61" customWidth="1"/>
    <col min="5" max="5" width="17.1640625" style="61" customWidth="1"/>
    <col min="6" max="6" width="16.1640625" style="61" customWidth="1"/>
    <col min="7" max="16384" width="9.33203125" style="61"/>
  </cols>
  <sheetData>
    <row r="1" spans="1:5">
      <c r="A1" s="128"/>
      <c r="E1" s="128" t="s">
        <v>52</v>
      </c>
    </row>
    <row r="2" spans="1:5">
      <c r="A2" s="128"/>
      <c r="E2" s="128" t="str">
        <f>Прил1!F2</f>
        <v>к  Решению МС АСП</v>
      </c>
    </row>
    <row r="3" spans="1:5">
      <c r="A3" s="128"/>
      <c r="E3" s="128" t="str">
        <f>Прил1!F3</f>
        <v>от 06.02.2025 г.  № 3</v>
      </c>
    </row>
    <row r="4" spans="1:5" ht="63" customHeight="1">
      <c r="A4" s="277" t="s">
        <v>274</v>
      </c>
      <c r="B4" s="277"/>
      <c r="C4" s="277"/>
      <c r="D4" s="277"/>
      <c r="E4" s="277"/>
    </row>
    <row r="5" spans="1:5" ht="16.149999999999999" customHeight="1">
      <c r="A5" s="278"/>
      <c r="B5" s="278"/>
      <c r="C5" s="278"/>
      <c r="D5" s="278"/>
      <c r="E5" s="278"/>
    </row>
    <row r="6" spans="1:5" ht="42.75" customHeight="1">
      <c r="A6" s="125" t="s">
        <v>50</v>
      </c>
      <c r="B6" s="125" t="s">
        <v>53</v>
      </c>
      <c r="C6" s="7" t="s">
        <v>272</v>
      </c>
      <c r="D6" s="154" t="s">
        <v>273</v>
      </c>
      <c r="E6" s="125" t="s">
        <v>176</v>
      </c>
    </row>
    <row r="7" spans="1:5" ht="30.6" customHeight="1">
      <c r="A7" s="125" t="s">
        <v>54</v>
      </c>
      <c r="B7" s="53" t="s">
        <v>148</v>
      </c>
      <c r="C7" s="121">
        <f>C8+C10+C12+C14+C17+C22+C29</f>
        <v>4784560</v>
      </c>
      <c r="D7" s="121">
        <f>D8+D10+D12+D14+D17+D22+D29+D27</f>
        <v>5129083.1099999994</v>
      </c>
      <c r="E7" s="102">
        <f t="shared" ref="E7:E25" si="0">D7/C7</f>
        <v>1.0720072713060342</v>
      </c>
    </row>
    <row r="8" spans="1:5" ht="22.9" customHeight="1">
      <c r="A8" s="125" t="s">
        <v>55</v>
      </c>
      <c r="B8" s="53" t="s">
        <v>56</v>
      </c>
      <c r="C8" s="121">
        <f>C9</f>
        <v>240000</v>
      </c>
      <c r="D8" s="121">
        <f>D9</f>
        <v>236296.34</v>
      </c>
      <c r="E8" s="102">
        <f t="shared" si="0"/>
        <v>0.98456808333333334</v>
      </c>
    </row>
    <row r="9" spans="1:5" ht="23.45" customHeight="1">
      <c r="A9" s="8" t="s">
        <v>57</v>
      </c>
      <c r="B9" s="9" t="s">
        <v>58</v>
      </c>
      <c r="C9" s="50">
        <v>240000</v>
      </c>
      <c r="D9" s="50">
        <v>236296.34</v>
      </c>
      <c r="E9" s="102">
        <f t="shared" si="0"/>
        <v>0.98456808333333334</v>
      </c>
    </row>
    <row r="10" spans="1:5" ht="1.1499999999999999" hidden="1" customHeight="1">
      <c r="A10" s="125" t="s">
        <v>141</v>
      </c>
      <c r="B10" s="53" t="s">
        <v>59</v>
      </c>
      <c r="C10" s="121">
        <f>C11</f>
        <v>0</v>
      </c>
      <c r="D10" s="121">
        <f>D11</f>
        <v>0</v>
      </c>
      <c r="E10" s="102" t="e">
        <f t="shared" si="0"/>
        <v>#DIV/0!</v>
      </c>
    </row>
    <row r="11" spans="1:5" ht="63" hidden="1" customHeight="1">
      <c r="A11" s="55" t="s">
        <v>74</v>
      </c>
      <c r="B11" s="9" t="s">
        <v>73</v>
      </c>
      <c r="C11" s="50">
        <v>0</v>
      </c>
      <c r="D11" s="50">
        <v>0</v>
      </c>
      <c r="E11" s="102" t="e">
        <f t="shared" si="0"/>
        <v>#DIV/0!</v>
      </c>
    </row>
    <row r="12" spans="1:5" s="77" customFormat="1" ht="41.25" customHeight="1">
      <c r="A12" s="125" t="s">
        <v>149</v>
      </c>
      <c r="B12" s="53" t="s">
        <v>150</v>
      </c>
      <c r="C12" s="121">
        <f>C13</f>
        <v>3060</v>
      </c>
      <c r="D12" s="121">
        <f>D13</f>
        <v>3060</v>
      </c>
      <c r="E12" s="102">
        <f t="shared" si="0"/>
        <v>1</v>
      </c>
    </row>
    <row r="13" spans="1:5" ht="45.75" customHeight="1">
      <c r="A13" s="55" t="s">
        <v>151</v>
      </c>
      <c r="B13" s="9" t="s">
        <v>152</v>
      </c>
      <c r="C13" s="50">
        <v>3060</v>
      </c>
      <c r="D13" s="50">
        <v>3060</v>
      </c>
      <c r="E13" s="102">
        <f t="shared" si="0"/>
        <v>1</v>
      </c>
    </row>
    <row r="14" spans="1:5" ht="31.9" customHeight="1">
      <c r="A14" s="125" t="s">
        <v>60</v>
      </c>
      <c r="B14" s="53" t="s">
        <v>61</v>
      </c>
      <c r="C14" s="121">
        <f>C15+C16</f>
        <v>4170000</v>
      </c>
      <c r="D14" s="121">
        <f>D15+D16</f>
        <v>4481559.62</v>
      </c>
      <c r="E14" s="102">
        <f t="shared" si="0"/>
        <v>1.0747145371702638</v>
      </c>
    </row>
    <row r="15" spans="1:5" ht="27.75" customHeight="1">
      <c r="A15" s="8" t="s">
        <v>62</v>
      </c>
      <c r="B15" s="9" t="s">
        <v>63</v>
      </c>
      <c r="C15" s="50">
        <v>620000</v>
      </c>
      <c r="D15" s="50">
        <v>735840.9</v>
      </c>
      <c r="E15" s="102">
        <f t="shared" si="0"/>
        <v>1.1868401612903225</v>
      </c>
    </row>
    <row r="16" spans="1:5" ht="30" customHeight="1">
      <c r="A16" s="10" t="s">
        <v>64</v>
      </c>
      <c r="B16" s="11" t="s">
        <v>65</v>
      </c>
      <c r="C16" s="56">
        <v>3550000</v>
      </c>
      <c r="D16" s="56">
        <v>3745718.72</v>
      </c>
      <c r="E16" s="102">
        <f t="shared" si="0"/>
        <v>1.0551320338028169</v>
      </c>
    </row>
    <row r="17" spans="1:6" ht="27" customHeight="1">
      <c r="A17" s="12" t="s">
        <v>191</v>
      </c>
      <c r="B17" s="13" t="s">
        <v>66</v>
      </c>
      <c r="C17" s="57">
        <f>C18</f>
        <v>500</v>
      </c>
      <c r="D17" s="57">
        <f>D18</f>
        <v>400</v>
      </c>
      <c r="E17" s="102">
        <f t="shared" si="0"/>
        <v>0.8</v>
      </c>
    </row>
    <row r="18" spans="1:6" ht="114.75" customHeight="1">
      <c r="A18" s="8" t="s">
        <v>192</v>
      </c>
      <c r="B18" s="9" t="s">
        <v>51</v>
      </c>
      <c r="C18" s="50">
        <v>500</v>
      </c>
      <c r="D18" s="50">
        <v>400</v>
      </c>
      <c r="E18" s="102">
        <f>D18/C18</f>
        <v>0.8</v>
      </c>
      <c r="F18" s="156" t="s">
        <v>270</v>
      </c>
    </row>
    <row r="19" spans="1:6" s="77" customFormat="1" ht="55.15" hidden="1" customHeight="1">
      <c r="A19" s="125" t="s">
        <v>177</v>
      </c>
      <c r="B19" s="53" t="s">
        <v>178</v>
      </c>
      <c r="C19" s="121">
        <f>C20+C21</f>
        <v>0</v>
      </c>
      <c r="D19" s="121">
        <f>D20+D21</f>
        <v>0</v>
      </c>
      <c r="E19" s="102" t="s">
        <v>183</v>
      </c>
    </row>
    <row r="20" spans="1:6" ht="113.45" hidden="1" customHeight="1">
      <c r="A20" s="8" t="s">
        <v>179</v>
      </c>
      <c r="B20" s="9" t="s">
        <v>180</v>
      </c>
      <c r="C20" s="50">
        <v>0</v>
      </c>
      <c r="D20" s="50">
        <v>0</v>
      </c>
      <c r="E20" s="102" t="s">
        <v>183</v>
      </c>
    </row>
    <row r="21" spans="1:6" ht="82.15" hidden="1" customHeight="1">
      <c r="A21" s="8" t="s">
        <v>181</v>
      </c>
      <c r="B21" s="9" t="s">
        <v>182</v>
      </c>
      <c r="C21" s="50">
        <v>0</v>
      </c>
      <c r="D21" s="50">
        <v>0</v>
      </c>
      <c r="E21" s="102" t="s">
        <v>183</v>
      </c>
    </row>
    <row r="22" spans="1:6" ht="61.15" customHeight="1">
      <c r="A22" s="125" t="s">
        <v>193</v>
      </c>
      <c r="B22" s="53" t="s">
        <v>67</v>
      </c>
      <c r="C22" s="121">
        <f>C23+C25</f>
        <v>350000</v>
      </c>
      <c r="D22" s="121">
        <f>D23+D25</f>
        <v>374300.72</v>
      </c>
      <c r="E22" s="102">
        <f t="shared" si="0"/>
        <v>1.0694306285714286</v>
      </c>
    </row>
    <row r="23" spans="1:6" ht="141.75" hidden="1">
      <c r="A23" s="8" t="s">
        <v>118</v>
      </c>
      <c r="B23" s="19" t="s">
        <v>117</v>
      </c>
      <c r="C23" s="50">
        <f>C24</f>
        <v>0</v>
      </c>
      <c r="D23" s="50">
        <f>D24</f>
        <v>0</v>
      </c>
      <c r="E23" s="102" t="e">
        <f t="shared" si="0"/>
        <v>#DIV/0!</v>
      </c>
    </row>
    <row r="24" spans="1:6" ht="121.15" hidden="1" customHeight="1">
      <c r="A24" s="55" t="s">
        <v>116</v>
      </c>
      <c r="B24" s="6" t="s">
        <v>115</v>
      </c>
      <c r="C24" s="50">
        <v>0</v>
      </c>
      <c r="D24" s="50">
        <v>0</v>
      </c>
      <c r="E24" s="102" t="e">
        <f t="shared" si="0"/>
        <v>#DIV/0!</v>
      </c>
    </row>
    <row r="25" spans="1:6" ht="138.75" customHeight="1">
      <c r="A25" s="8" t="s">
        <v>194</v>
      </c>
      <c r="B25" s="9" t="s">
        <v>142</v>
      </c>
      <c r="C25" s="50">
        <f>C26</f>
        <v>350000</v>
      </c>
      <c r="D25" s="50">
        <f>D26</f>
        <v>374300.72</v>
      </c>
      <c r="E25" s="102">
        <f t="shared" si="0"/>
        <v>1.0694306285714286</v>
      </c>
      <c r="F25" s="156"/>
    </row>
    <row r="26" spans="1:6" ht="121.15" customHeight="1">
      <c r="A26" s="55" t="s">
        <v>195</v>
      </c>
      <c r="B26" s="14" t="s">
        <v>143</v>
      </c>
      <c r="C26" s="50">
        <v>350000</v>
      </c>
      <c r="D26" s="50">
        <v>374300.72</v>
      </c>
      <c r="E26" s="102">
        <f>D26/C26</f>
        <v>1.0694306285714286</v>
      </c>
    </row>
    <row r="27" spans="1:6" ht="51" customHeight="1">
      <c r="A27" s="125" t="s">
        <v>276</v>
      </c>
      <c r="B27" s="126" t="s">
        <v>275</v>
      </c>
      <c r="C27" s="121">
        <f>C28</f>
        <v>0</v>
      </c>
      <c r="D27" s="121">
        <f>D28</f>
        <v>9466.43</v>
      </c>
      <c r="E27" s="102">
        <v>0</v>
      </c>
    </row>
    <row r="28" spans="1:6" ht="61.15" customHeight="1">
      <c r="A28" s="8" t="s">
        <v>277</v>
      </c>
      <c r="B28" s="16" t="s">
        <v>278</v>
      </c>
      <c r="C28" s="50">
        <v>0</v>
      </c>
      <c r="D28" s="50">
        <v>9466.43</v>
      </c>
      <c r="E28" s="102">
        <v>0</v>
      </c>
    </row>
    <row r="29" spans="1:6">
      <c r="A29" s="125" t="s">
        <v>250</v>
      </c>
      <c r="B29" s="150" t="s">
        <v>144</v>
      </c>
      <c r="C29" s="141">
        <f>C30+C35</f>
        <v>21000</v>
      </c>
      <c r="D29" s="147">
        <f>D30+D35</f>
        <v>24000</v>
      </c>
      <c r="E29" s="102">
        <f t="shared" ref="E29:E37" si="1">D29/C29</f>
        <v>1.1428571428571428</v>
      </c>
    </row>
    <row r="30" spans="1:6" ht="63" customHeight="1">
      <c r="A30" s="8" t="s">
        <v>251</v>
      </c>
      <c r="B30" s="16" t="s">
        <v>252</v>
      </c>
      <c r="C30" s="50">
        <v>21000</v>
      </c>
      <c r="D30" s="50">
        <v>24000</v>
      </c>
      <c r="E30" s="102">
        <f t="shared" si="1"/>
        <v>1.1428571428571428</v>
      </c>
    </row>
    <row r="31" spans="1:6" ht="45" hidden="1" customHeight="1">
      <c r="A31" s="55" t="s">
        <v>244</v>
      </c>
      <c r="B31" s="14" t="s">
        <v>240</v>
      </c>
      <c r="C31" s="122">
        <v>0</v>
      </c>
      <c r="D31" s="122">
        <v>0</v>
      </c>
      <c r="E31" s="102" t="e">
        <f t="shared" si="1"/>
        <v>#DIV/0!</v>
      </c>
    </row>
    <row r="32" spans="1:6" ht="26.45" hidden="1" customHeight="1">
      <c r="A32" s="125" t="s">
        <v>145</v>
      </c>
      <c r="B32" s="150" t="s">
        <v>144</v>
      </c>
      <c r="C32" s="121">
        <f>C33</f>
        <v>0</v>
      </c>
      <c r="D32" s="121">
        <f>D33</f>
        <v>0</v>
      </c>
      <c r="E32" s="102" t="e">
        <f t="shared" si="1"/>
        <v>#DIV/0!</v>
      </c>
    </row>
    <row r="33" spans="1:6" ht="36.6" hidden="1" customHeight="1">
      <c r="A33" s="55" t="s">
        <v>146</v>
      </c>
      <c r="B33" s="16" t="s">
        <v>189</v>
      </c>
      <c r="C33" s="122">
        <f>C34</f>
        <v>0</v>
      </c>
      <c r="D33" s="122">
        <f>D34</f>
        <v>0</v>
      </c>
      <c r="E33" s="102" t="e">
        <f t="shared" si="1"/>
        <v>#DIV/0!</v>
      </c>
    </row>
    <row r="34" spans="1:6" ht="37.9" hidden="1" customHeight="1">
      <c r="A34" s="55" t="s">
        <v>147</v>
      </c>
      <c r="B34" s="14" t="s">
        <v>188</v>
      </c>
      <c r="C34" s="122">
        <v>0</v>
      </c>
      <c r="D34" s="122">
        <v>0</v>
      </c>
      <c r="E34" s="102" t="e">
        <f t="shared" si="1"/>
        <v>#DIV/0!</v>
      </c>
    </row>
    <row r="35" spans="1:6" ht="18.75" hidden="1" customHeight="1">
      <c r="A35" s="148" t="s">
        <v>243</v>
      </c>
      <c r="B35" s="150" t="s">
        <v>241</v>
      </c>
      <c r="C35" s="147">
        <f>C36</f>
        <v>0</v>
      </c>
      <c r="D35" s="147">
        <f>D36</f>
        <v>0</v>
      </c>
      <c r="E35" s="102" t="e">
        <f t="shared" si="1"/>
        <v>#DIV/0!</v>
      </c>
    </row>
    <row r="36" spans="1:6" ht="102.75" hidden="1" customHeight="1">
      <c r="A36" s="55" t="s">
        <v>245</v>
      </c>
      <c r="B36" s="16" t="s">
        <v>242</v>
      </c>
      <c r="C36" s="140">
        <f>C37</f>
        <v>0</v>
      </c>
      <c r="D36" s="140">
        <f>D37</f>
        <v>0</v>
      </c>
      <c r="E36" s="102" t="e">
        <f t="shared" si="1"/>
        <v>#DIV/0!</v>
      </c>
    </row>
    <row r="37" spans="1:6" ht="6" hidden="1" customHeight="1">
      <c r="A37" s="55" t="s">
        <v>246</v>
      </c>
      <c r="B37" s="14" t="s">
        <v>242</v>
      </c>
      <c r="C37" s="139">
        <v>0</v>
      </c>
      <c r="D37" s="139">
        <v>0</v>
      </c>
      <c r="E37" s="102" t="e">
        <f t="shared" si="1"/>
        <v>#DIV/0!</v>
      </c>
    </row>
    <row r="38" spans="1:6">
      <c r="A38" s="125" t="s">
        <v>196</v>
      </c>
      <c r="B38" s="53" t="s">
        <v>68</v>
      </c>
      <c r="C38" s="121">
        <f>C39</f>
        <v>4151749</v>
      </c>
      <c r="D38" s="121">
        <v>4142282.57</v>
      </c>
      <c r="E38" s="102">
        <f>D38/C38</f>
        <v>0.997719893471402</v>
      </c>
    </row>
    <row r="39" spans="1:6" ht="50.45" customHeight="1">
      <c r="A39" s="125" t="s">
        <v>197</v>
      </c>
      <c r="B39" s="53" t="s">
        <v>69</v>
      </c>
      <c r="C39" s="121">
        <f>C40+C54+C44+C52+C56</f>
        <v>4151749</v>
      </c>
      <c r="D39" s="155">
        <f>D40+D54+D44+D52</f>
        <v>4151749</v>
      </c>
      <c r="E39" s="102">
        <f>D39/C39</f>
        <v>1</v>
      </c>
    </row>
    <row r="40" spans="1:6" ht="23.25" customHeight="1">
      <c r="A40" s="275" t="s">
        <v>198</v>
      </c>
      <c r="B40" s="279" t="s">
        <v>70</v>
      </c>
      <c r="C40" s="263">
        <f>C42+C43</f>
        <v>3905000</v>
      </c>
      <c r="D40" s="263">
        <f>D42+D43</f>
        <v>3905000</v>
      </c>
      <c r="E40" s="280">
        <f>D40/C40</f>
        <v>1</v>
      </c>
    </row>
    <row r="41" spans="1:6" ht="11.25" customHeight="1">
      <c r="A41" s="275"/>
      <c r="B41" s="279"/>
      <c r="C41" s="263"/>
      <c r="D41" s="263"/>
      <c r="E41" s="281"/>
    </row>
    <row r="42" spans="1:6" ht="48.6" customHeight="1">
      <c r="A42" s="8" t="s">
        <v>199</v>
      </c>
      <c r="B42" s="16" t="s">
        <v>71</v>
      </c>
      <c r="C42" s="50">
        <v>3605000</v>
      </c>
      <c r="D42" s="50">
        <v>3605000</v>
      </c>
      <c r="E42" s="103">
        <f>D42/C42</f>
        <v>1</v>
      </c>
    </row>
    <row r="43" spans="1:6" ht="103.15" customHeight="1">
      <c r="A43" s="8" t="s">
        <v>131</v>
      </c>
      <c r="B43" s="16" t="s">
        <v>132</v>
      </c>
      <c r="C43" s="50">
        <v>300000</v>
      </c>
      <c r="D43" s="50">
        <v>300000</v>
      </c>
      <c r="E43" s="103">
        <f>D43/C43</f>
        <v>1</v>
      </c>
    </row>
    <row r="44" spans="1:6" ht="66.599999999999994" customHeight="1">
      <c r="A44" s="127" t="s">
        <v>200</v>
      </c>
      <c r="B44" s="126" t="s">
        <v>119</v>
      </c>
      <c r="C44" s="121">
        <f>C45+C47+C46</f>
        <v>81945</v>
      </c>
      <c r="D44" s="121">
        <f>D45+D47+D46</f>
        <v>81945</v>
      </c>
      <c r="E44" s="102">
        <f t="shared" ref="E44:E53" si="2">D44/C44</f>
        <v>1</v>
      </c>
    </row>
    <row r="45" spans="1:6" ht="114" hidden="1" customHeight="1">
      <c r="A45" s="24" t="s">
        <v>201</v>
      </c>
      <c r="B45" s="16" t="s">
        <v>156</v>
      </c>
      <c r="C45" s="122">
        <v>0</v>
      </c>
      <c r="D45" s="122">
        <v>0</v>
      </c>
      <c r="E45" s="102" t="e">
        <f t="shared" si="2"/>
        <v>#DIV/0!</v>
      </c>
      <c r="F45" s="156" t="s">
        <v>269</v>
      </c>
    </row>
    <row r="46" spans="1:6" ht="72.599999999999994" hidden="1" customHeight="1">
      <c r="A46" s="24" t="s">
        <v>255</v>
      </c>
      <c r="B46" s="16" t="s">
        <v>256</v>
      </c>
      <c r="C46" s="139">
        <v>0</v>
      </c>
      <c r="D46" s="139">
        <v>0</v>
      </c>
      <c r="E46" s="102" t="e">
        <f t="shared" si="2"/>
        <v>#DIV/0!</v>
      </c>
    </row>
    <row r="47" spans="1:6" ht="122.25" customHeight="1">
      <c r="A47" s="55" t="s">
        <v>202</v>
      </c>
      <c r="B47" s="16" t="s">
        <v>190</v>
      </c>
      <c r="C47" s="122">
        <v>81945</v>
      </c>
      <c r="D47" s="122">
        <v>81945</v>
      </c>
      <c r="E47" s="102">
        <f t="shared" si="2"/>
        <v>1</v>
      </c>
    </row>
    <row r="48" spans="1:6" ht="46.15" hidden="1" customHeight="1">
      <c r="A48" s="8" t="s">
        <v>162</v>
      </c>
      <c r="B48" s="16" t="s">
        <v>163</v>
      </c>
      <c r="C48" s="50">
        <f>C50+C49</f>
        <v>0</v>
      </c>
      <c r="D48" s="50">
        <f>D50+D49</f>
        <v>0</v>
      </c>
      <c r="E48" s="102" t="e">
        <f t="shared" si="2"/>
        <v>#DIV/0!</v>
      </c>
    </row>
    <row r="49" spans="1:5" ht="65.45" hidden="1" customHeight="1">
      <c r="A49" s="55" t="s">
        <v>164</v>
      </c>
      <c r="B49" s="14" t="s">
        <v>165</v>
      </c>
      <c r="C49" s="122">
        <v>0</v>
      </c>
      <c r="D49" s="122">
        <v>0</v>
      </c>
      <c r="E49" s="104" t="e">
        <f t="shared" si="2"/>
        <v>#DIV/0!</v>
      </c>
    </row>
    <row r="50" spans="1:5" ht="72" hidden="1" customHeight="1">
      <c r="A50" s="55" t="s">
        <v>166</v>
      </c>
      <c r="B50" s="14" t="s">
        <v>167</v>
      </c>
      <c r="C50" s="122">
        <v>0</v>
      </c>
      <c r="D50" s="122">
        <v>0</v>
      </c>
      <c r="E50" s="104" t="e">
        <f t="shared" si="2"/>
        <v>#DIV/0!</v>
      </c>
    </row>
    <row r="51" spans="1:5" ht="65.45" hidden="1" customHeight="1">
      <c r="A51" s="8"/>
      <c r="B51" s="16"/>
      <c r="C51" s="50"/>
      <c r="D51" s="50"/>
      <c r="E51" s="103"/>
    </row>
    <row r="52" spans="1:5" ht="38.25" customHeight="1">
      <c r="A52" s="127" t="s">
        <v>253</v>
      </c>
      <c r="B52" s="126" t="s">
        <v>107</v>
      </c>
      <c r="C52" s="121">
        <f>C53</f>
        <v>22500</v>
      </c>
      <c r="D52" s="50">
        <f>D53</f>
        <v>22500</v>
      </c>
      <c r="E52" s="103">
        <f t="shared" si="2"/>
        <v>1</v>
      </c>
    </row>
    <row r="53" spans="1:5" ht="109.5" customHeight="1">
      <c r="A53" s="26" t="s">
        <v>254</v>
      </c>
      <c r="B53" s="16" t="s">
        <v>108</v>
      </c>
      <c r="C53" s="50">
        <v>22500</v>
      </c>
      <c r="D53" s="50">
        <v>22500</v>
      </c>
      <c r="E53" s="103">
        <f t="shared" si="2"/>
        <v>1</v>
      </c>
    </row>
    <row r="54" spans="1:5" ht="64.900000000000006" customHeight="1">
      <c r="A54" s="17" t="s">
        <v>203</v>
      </c>
      <c r="B54" s="19" t="s">
        <v>158</v>
      </c>
      <c r="C54" s="124">
        <f>C55</f>
        <v>142304</v>
      </c>
      <c r="D54" s="124">
        <f>D55</f>
        <v>142304</v>
      </c>
      <c r="E54" s="105">
        <f>D54/C54</f>
        <v>1</v>
      </c>
    </row>
    <row r="55" spans="1:5" ht="75" customHeight="1">
      <c r="A55" s="55" t="s">
        <v>204</v>
      </c>
      <c r="B55" s="6" t="s">
        <v>86</v>
      </c>
      <c r="C55" s="123">
        <v>142304</v>
      </c>
      <c r="D55" s="122">
        <v>142304</v>
      </c>
      <c r="E55" s="105">
        <f>D55/C55</f>
        <v>1</v>
      </c>
    </row>
    <row r="56" spans="1:5" ht="79.900000000000006" customHeight="1">
      <c r="A56" s="125" t="s">
        <v>282</v>
      </c>
      <c r="B56" s="53" t="s">
        <v>280</v>
      </c>
      <c r="C56" s="124">
        <f>C57</f>
        <v>0</v>
      </c>
      <c r="D56" s="124">
        <f>D57</f>
        <v>-9466.43</v>
      </c>
      <c r="E56" s="105"/>
    </row>
    <row r="57" spans="1:5" ht="87.6" customHeight="1">
      <c r="A57" s="55" t="s">
        <v>279</v>
      </c>
      <c r="B57" s="9" t="s">
        <v>281</v>
      </c>
      <c r="C57" s="149">
        <v>0</v>
      </c>
      <c r="D57" s="149">
        <v>-9466.43</v>
      </c>
      <c r="E57" s="151"/>
    </row>
    <row r="58" spans="1:5">
      <c r="A58" s="53" t="s">
        <v>72</v>
      </c>
      <c r="B58" s="9"/>
      <c r="C58" s="124">
        <f>C7+C38</f>
        <v>8936309</v>
      </c>
      <c r="D58" s="124">
        <f>D7+D38</f>
        <v>9271365.6799999997</v>
      </c>
      <c r="E58" s="105">
        <f>D58/C58</f>
        <v>1.0374938556847126</v>
      </c>
    </row>
    <row r="59" spans="1:5">
      <c r="C59" s="133"/>
      <c r="E59" s="134"/>
    </row>
  </sheetData>
  <mergeCells count="6">
    <mergeCell ref="A4:E5"/>
    <mergeCell ref="A40:A41"/>
    <mergeCell ref="B40:B41"/>
    <mergeCell ref="C40:C41"/>
    <mergeCell ref="D40:D41"/>
    <mergeCell ref="E40:E41"/>
  </mergeCells>
  <printOptions horizontalCentered="1"/>
  <pageMargins left="0.59055118110236227" right="0.59055118110236227" top="0.59055118110236227" bottom="0.19685039370078741" header="0.11811023622047245" footer="0.11811023622047245"/>
  <pageSetup paperSize="9" scale="72" fitToHeight="0" orientation="portrait" r:id="rId1"/>
  <rowBreaks count="1" manualBreakCount="1">
    <brk id="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O40"/>
  <sheetViews>
    <sheetView view="pageBreakPreview" topLeftCell="A23" zoomScaleSheetLayoutView="100" workbookViewId="0">
      <selection activeCell="A6" sqref="A6:E38"/>
    </sheetView>
  </sheetViews>
  <sheetFormatPr defaultColWidth="9.33203125" defaultRowHeight="15.75"/>
  <cols>
    <col min="1" max="1" width="12.33203125" style="20" customWidth="1"/>
    <col min="2" max="2" width="51.1640625" style="21" customWidth="1"/>
    <col min="3" max="3" width="23.5" style="25" customWidth="1"/>
    <col min="4" max="4" width="22.1640625" style="25" customWidth="1"/>
    <col min="5" max="5" width="23.6640625" style="25" customWidth="1"/>
    <col min="6" max="6" width="3.33203125" style="21" hidden="1" customWidth="1"/>
    <col min="7" max="13" width="9.1640625" style="21" hidden="1" customWidth="1"/>
    <col min="14" max="16384" width="9.33203125" style="21"/>
  </cols>
  <sheetData>
    <row r="1" spans="1:15">
      <c r="E1" s="22" t="s">
        <v>33</v>
      </c>
      <c r="I1" s="5" t="s">
        <v>33</v>
      </c>
    </row>
    <row r="2" spans="1:15">
      <c r="E2" s="54" t="str">
        <f>Прил1!F2</f>
        <v>к  Решению МС АСП</v>
      </c>
      <c r="I2" s="5" t="s">
        <v>19</v>
      </c>
    </row>
    <row r="3" spans="1:15">
      <c r="D3" s="3"/>
      <c r="E3" s="5" t="str">
        <f>Прил1!F3</f>
        <v>от 06.02.2025 г.  № 3</v>
      </c>
      <c r="I3" s="5" t="s">
        <v>20</v>
      </c>
    </row>
    <row r="4" spans="1:15">
      <c r="I4" s="5"/>
    </row>
    <row r="5" spans="1:15" ht="40.15" customHeight="1">
      <c r="A5" s="283" t="s">
        <v>283</v>
      </c>
      <c r="B5" s="283"/>
      <c r="C5" s="283"/>
      <c r="D5" s="283"/>
      <c r="E5" s="283"/>
      <c r="F5" s="283"/>
      <c r="G5" s="283"/>
      <c r="H5" s="283"/>
      <c r="I5" s="283"/>
      <c r="J5" s="283"/>
      <c r="K5" s="283"/>
      <c r="L5" s="283"/>
      <c r="M5" s="283"/>
      <c r="N5" s="23"/>
      <c r="O5" s="23"/>
    </row>
    <row r="6" spans="1:15">
      <c r="A6" s="41" t="s">
        <v>34</v>
      </c>
      <c r="B6" s="36" t="s">
        <v>0</v>
      </c>
      <c r="C6" s="7" t="s">
        <v>272</v>
      </c>
      <c r="D6" s="154" t="s">
        <v>284</v>
      </c>
      <c r="E6" s="87" t="s">
        <v>176</v>
      </c>
      <c r="F6" s="42"/>
      <c r="G6" s="42"/>
      <c r="H6" s="42"/>
      <c r="I6" s="42"/>
      <c r="J6" s="42"/>
      <c r="K6" s="42"/>
      <c r="L6" s="42"/>
      <c r="M6" s="42"/>
    </row>
    <row r="7" spans="1:15">
      <c r="A7" s="41" t="s">
        <v>44</v>
      </c>
      <c r="B7" s="43" t="s">
        <v>35</v>
      </c>
      <c r="C7" s="58">
        <f>C8+C9+C11+C12+C10</f>
        <v>5558871</v>
      </c>
      <c r="D7" s="58">
        <f>D8+D9+D11+D12+D10</f>
        <v>5487134.1999999993</v>
      </c>
      <c r="E7" s="119">
        <f>D7/C7</f>
        <v>0.98709507739970925</v>
      </c>
      <c r="F7" s="42"/>
      <c r="G7" s="42"/>
      <c r="H7" s="42"/>
      <c r="I7" s="42"/>
      <c r="J7" s="42"/>
      <c r="K7" s="42"/>
      <c r="L7" s="42"/>
      <c r="M7" s="42"/>
    </row>
    <row r="8" spans="1:15" ht="45">
      <c r="A8" s="44" t="s">
        <v>21</v>
      </c>
      <c r="B8" s="45" t="s">
        <v>135</v>
      </c>
      <c r="C8" s="66">
        <f>'прил 4'!F10</f>
        <v>1383126</v>
      </c>
      <c r="D8" s="66">
        <f>'прил 4'!G10</f>
        <v>1383120.9</v>
      </c>
      <c r="E8" s="120">
        <f t="shared" ref="E8:E37" si="0">D8/C8</f>
        <v>0.99999631270036127</v>
      </c>
      <c r="F8" s="42"/>
      <c r="G8" s="42"/>
      <c r="H8" s="42"/>
      <c r="I8" s="42"/>
      <c r="J8" s="42"/>
      <c r="K8" s="42"/>
      <c r="L8" s="42"/>
      <c r="M8" s="42"/>
    </row>
    <row r="9" spans="1:15" ht="69.599999999999994" customHeight="1">
      <c r="A9" s="44" t="s">
        <v>22</v>
      </c>
      <c r="B9" s="45" t="s">
        <v>36</v>
      </c>
      <c r="C9" s="67">
        <f>'прил 4'!F14</f>
        <v>3691245</v>
      </c>
      <c r="D9" s="67">
        <f>'прил 4'!G14</f>
        <v>3687272.87</v>
      </c>
      <c r="E9" s="120">
        <f t="shared" si="0"/>
        <v>0.99892390507809703</v>
      </c>
      <c r="F9" s="42"/>
      <c r="G9" s="42"/>
      <c r="H9" s="42"/>
      <c r="I9" s="42"/>
      <c r="J9" s="42"/>
      <c r="K9" s="42"/>
      <c r="L9" s="42"/>
      <c r="M9" s="42"/>
    </row>
    <row r="10" spans="1:15" ht="34.15" hidden="1" customHeight="1">
      <c r="A10" s="44" t="s">
        <v>259</v>
      </c>
      <c r="B10" s="45" t="s">
        <v>258</v>
      </c>
      <c r="C10" s="67">
        <f>'прил 4'!F23</f>
        <v>0</v>
      </c>
      <c r="D10" s="67">
        <f>'прил 4'!G23</f>
        <v>0</v>
      </c>
      <c r="E10" s="120" t="e">
        <f t="shared" si="0"/>
        <v>#DIV/0!</v>
      </c>
      <c r="F10" s="42"/>
      <c r="G10" s="42"/>
      <c r="H10" s="42"/>
      <c r="I10" s="42"/>
      <c r="J10" s="42"/>
      <c r="K10" s="42"/>
      <c r="L10" s="42"/>
      <c r="M10" s="42"/>
    </row>
    <row r="11" spans="1:15">
      <c r="A11" s="44" t="s">
        <v>23</v>
      </c>
      <c r="B11" s="45" t="s">
        <v>4</v>
      </c>
      <c r="C11" s="52">
        <f>'прил 4'!F28</f>
        <v>15000</v>
      </c>
      <c r="D11" s="52">
        <f>'прил 4'!G28</f>
        <v>0</v>
      </c>
      <c r="E11" s="120">
        <f t="shared" si="0"/>
        <v>0</v>
      </c>
      <c r="F11" s="42"/>
      <c r="G11" s="42"/>
      <c r="H11" s="42"/>
      <c r="I11" s="42"/>
      <c r="J11" s="42"/>
      <c r="K11" s="42"/>
      <c r="L11" s="42"/>
      <c r="M11" s="42"/>
    </row>
    <row r="12" spans="1:15">
      <c r="A12" s="44" t="s">
        <v>24</v>
      </c>
      <c r="B12" s="45" t="s">
        <v>5</v>
      </c>
      <c r="C12" s="52">
        <f>'прил 4'!F31</f>
        <v>469500</v>
      </c>
      <c r="D12" s="52">
        <f>'прил 4'!G31</f>
        <v>416740.43</v>
      </c>
      <c r="E12" s="120">
        <f t="shared" si="0"/>
        <v>0.88762604898828534</v>
      </c>
      <c r="F12" s="42"/>
      <c r="G12" s="42"/>
      <c r="H12" s="42"/>
      <c r="I12" s="42"/>
      <c r="J12" s="42"/>
      <c r="K12" s="42"/>
      <c r="L12" s="42"/>
      <c r="M12" s="42"/>
    </row>
    <row r="13" spans="1:15">
      <c r="A13" s="41" t="s">
        <v>45</v>
      </c>
      <c r="B13" s="46" t="s">
        <v>37</v>
      </c>
      <c r="C13" s="68">
        <f>C14</f>
        <v>142304</v>
      </c>
      <c r="D13" s="68">
        <f>D14</f>
        <v>142304</v>
      </c>
      <c r="E13" s="119">
        <f t="shared" si="0"/>
        <v>1</v>
      </c>
      <c r="F13" s="42"/>
      <c r="G13" s="42"/>
      <c r="H13" s="42"/>
      <c r="I13" s="42"/>
      <c r="J13" s="42"/>
      <c r="K13" s="42"/>
      <c r="L13" s="42"/>
      <c r="M13" s="42"/>
    </row>
    <row r="14" spans="1:15" ht="31.9" customHeight="1">
      <c r="A14" s="44" t="s">
        <v>25</v>
      </c>
      <c r="B14" s="47" t="s">
        <v>6</v>
      </c>
      <c r="C14" s="52">
        <f>'прил 4'!F53</f>
        <v>142304</v>
      </c>
      <c r="D14" s="52">
        <f>'прил 4'!G53</f>
        <v>142304</v>
      </c>
      <c r="E14" s="120">
        <f t="shared" si="0"/>
        <v>1</v>
      </c>
      <c r="F14" s="42"/>
      <c r="G14" s="42"/>
      <c r="H14" s="42"/>
      <c r="I14" s="42"/>
      <c r="J14" s="42"/>
      <c r="K14" s="42"/>
      <c r="L14" s="42"/>
      <c r="M14" s="42"/>
    </row>
    <row r="15" spans="1:15" s="76" customFormat="1" ht="35.25" customHeight="1">
      <c r="A15" s="41" t="s">
        <v>121</v>
      </c>
      <c r="B15" s="46" t="s">
        <v>126</v>
      </c>
      <c r="C15" s="68">
        <f>C17</f>
        <v>240000</v>
      </c>
      <c r="D15" s="68">
        <f>D17</f>
        <v>200729.5</v>
      </c>
      <c r="E15" s="119">
        <f t="shared" si="0"/>
        <v>0.83637291666666669</v>
      </c>
      <c r="F15" s="75"/>
      <c r="G15" s="75"/>
      <c r="H15" s="75"/>
      <c r="I15" s="75"/>
      <c r="J15" s="75"/>
      <c r="K15" s="75"/>
      <c r="L15" s="75"/>
      <c r="M15" s="75"/>
    </row>
    <row r="16" spans="1:15" ht="54" hidden="1" customHeight="1">
      <c r="A16" s="44" t="s">
        <v>123</v>
      </c>
      <c r="B16" s="47" t="s">
        <v>122</v>
      </c>
      <c r="C16" s="52">
        <f>'прил 4'!F49</f>
        <v>142304</v>
      </c>
      <c r="D16" s="52">
        <f>'прил 4'!G49</f>
        <v>0</v>
      </c>
      <c r="E16" s="120">
        <f t="shared" si="0"/>
        <v>0</v>
      </c>
      <c r="F16" s="42"/>
      <c r="G16" s="42"/>
      <c r="H16" s="42"/>
      <c r="I16" s="42"/>
      <c r="J16" s="42"/>
      <c r="K16" s="42"/>
      <c r="L16" s="42"/>
      <c r="M16" s="42"/>
    </row>
    <row r="17" spans="1:13">
      <c r="A17" s="44" t="s">
        <v>124</v>
      </c>
      <c r="B17" s="47" t="s">
        <v>125</v>
      </c>
      <c r="C17" s="52">
        <f>'прил 4'!F59</f>
        <v>240000</v>
      </c>
      <c r="D17" s="52">
        <f>'прил 4'!G59</f>
        <v>200729.5</v>
      </c>
      <c r="E17" s="120">
        <f t="shared" si="0"/>
        <v>0.83637291666666669</v>
      </c>
      <c r="F17" s="42"/>
      <c r="G17" s="42"/>
      <c r="H17" s="42"/>
      <c r="I17" s="42"/>
      <c r="J17" s="42"/>
      <c r="K17" s="42"/>
      <c r="L17" s="42"/>
      <c r="M17" s="42"/>
    </row>
    <row r="18" spans="1:13" ht="0.75" customHeight="1">
      <c r="A18" s="44" t="s">
        <v>127</v>
      </c>
      <c r="B18" s="47" t="s">
        <v>128</v>
      </c>
      <c r="C18" s="52">
        <f>'прил 4'!F61</f>
        <v>230000</v>
      </c>
      <c r="D18" s="52">
        <f>'прил 4'!G61</f>
        <v>195400</v>
      </c>
      <c r="E18" s="120">
        <f t="shared" si="0"/>
        <v>0.84956521739130431</v>
      </c>
      <c r="F18" s="42"/>
      <c r="G18" s="42"/>
      <c r="H18" s="42"/>
      <c r="I18" s="42"/>
      <c r="J18" s="42"/>
      <c r="K18" s="42"/>
      <c r="L18" s="42"/>
      <c r="M18" s="42"/>
    </row>
    <row r="19" spans="1:13">
      <c r="A19" s="41" t="s">
        <v>46</v>
      </c>
      <c r="B19" s="43" t="s">
        <v>38</v>
      </c>
      <c r="C19" s="68">
        <f>C22</f>
        <v>97812</v>
      </c>
      <c r="D19" s="68">
        <f>D22</f>
        <v>97812</v>
      </c>
      <c r="E19" s="119">
        <f t="shared" si="0"/>
        <v>1</v>
      </c>
      <c r="F19" s="42"/>
      <c r="G19" s="42"/>
      <c r="H19" s="42"/>
      <c r="I19" s="42"/>
      <c r="J19" s="42"/>
      <c r="K19" s="42"/>
      <c r="L19" s="42"/>
      <c r="M19" s="42"/>
    </row>
    <row r="20" spans="1:13" hidden="1">
      <c r="A20" s="44" t="s">
        <v>133</v>
      </c>
      <c r="B20" s="45" t="s">
        <v>134</v>
      </c>
      <c r="C20" s="52">
        <f>'прил 4'!F67</f>
        <v>97812</v>
      </c>
      <c r="D20" s="52">
        <f>'прил 4'!G67</f>
        <v>0</v>
      </c>
      <c r="E20" s="119">
        <f t="shared" si="0"/>
        <v>0</v>
      </c>
      <c r="F20" s="42"/>
      <c r="G20" s="42"/>
      <c r="H20" s="42"/>
      <c r="I20" s="42"/>
      <c r="J20" s="42"/>
      <c r="K20" s="42"/>
      <c r="L20" s="42"/>
      <c r="M20" s="42"/>
    </row>
    <row r="21" spans="1:13" hidden="1">
      <c r="A21" s="44" t="s">
        <v>26</v>
      </c>
      <c r="B21" s="45" t="s">
        <v>8</v>
      </c>
      <c r="C21" s="52">
        <f>'прил 4'!F65</f>
        <v>10000</v>
      </c>
      <c r="D21" s="52">
        <f>'прил 4'!G65</f>
        <v>5329.5</v>
      </c>
      <c r="E21" s="120">
        <f t="shared" si="0"/>
        <v>0.53295000000000003</v>
      </c>
      <c r="F21" s="42"/>
      <c r="G21" s="42"/>
      <c r="H21" s="42"/>
      <c r="I21" s="42"/>
      <c r="J21" s="42"/>
      <c r="K21" s="42"/>
      <c r="L21" s="42"/>
      <c r="M21" s="42"/>
    </row>
    <row r="22" spans="1:13" ht="30">
      <c r="A22" s="44" t="s">
        <v>27</v>
      </c>
      <c r="B22" s="45" t="s">
        <v>9</v>
      </c>
      <c r="C22" s="52">
        <f>'прил 4'!F66</f>
        <v>97812</v>
      </c>
      <c r="D22" s="52">
        <f>'прил 4'!G66</f>
        <v>97812</v>
      </c>
      <c r="E22" s="120">
        <f t="shared" si="0"/>
        <v>1</v>
      </c>
      <c r="F22" s="42"/>
      <c r="G22" s="42"/>
      <c r="H22" s="42"/>
      <c r="I22" s="42"/>
      <c r="J22" s="42"/>
      <c r="K22" s="42"/>
      <c r="L22" s="42"/>
      <c r="M22" s="42"/>
    </row>
    <row r="23" spans="1:13">
      <c r="A23" s="41" t="s">
        <v>47</v>
      </c>
      <c r="B23" s="46" t="s">
        <v>39</v>
      </c>
      <c r="C23" s="68">
        <f>C24+C26</f>
        <v>3050767</v>
      </c>
      <c r="D23" s="69">
        <f>D24+D26</f>
        <v>2444015.9</v>
      </c>
      <c r="E23" s="119">
        <f t="shared" si="0"/>
        <v>0.80111522774436716</v>
      </c>
      <c r="F23" s="42"/>
      <c r="G23" s="42"/>
      <c r="H23" s="42"/>
      <c r="I23" s="42"/>
      <c r="J23" s="42"/>
      <c r="K23" s="42"/>
      <c r="L23" s="42"/>
      <c r="M23" s="42"/>
    </row>
    <row r="24" spans="1:13" ht="16.5" customHeight="1">
      <c r="A24" s="44" t="s">
        <v>28</v>
      </c>
      <c r="B24" s="47" t="s">
        <v>10</v>
      </c>
      <c r="C24" s="52">
        <f>'прил 4'!F100</f>
        <v>1581230</v>
      </c>
      <c r="D24" s="52">
        <f>'прил 4'!G100</f>
        <v>1205007.33</v>
      </c>
      <c r="E24" s="120">
        <f t="shared" si="0"/>
        <v>0.76206961036661336</v>
      </c>
      <c r="F24" s="42"/>
      <c r="G24" s="42"/>
      <c r="H24" s="42"/>
      <c r="I24" s="42"/>
      <c r="J24" s="42"/>
      <c r="K24" s="42"/>
      <c r="L24" s="42"/>
      <c r="M24" s="42"/>
    </row>
    <row r="25" spans="1:13" ht="10.5" hidden="1" customHeight="1">
      <c r="A25" s="44" t="s">
        <v>29</v>
      </c>
      <c r="B25" s="47" t="s">
        <v>11</v>
      </c>
      <c r="C25" s="52">
        <f>'прил 4'!F101</f>
        <v>1592784</v>
      </c>
      <c r="D25" s="52">
        <f>'прил 4'!G101</f>
        <v>313707.57</v>
      </c>
      <c r="E25" s="120">
        <f t="shared" si="0"/>
        <v>0.1969555005575144</v>
      </c>
      <c r="F25" s="42"/>
      <c r="G25" s="42"/>
      <c r="H25" s="42"/>
      <c r="I25" s="42"/>
      <c r="J25" s="42"/>
      <c r="K25" s="42"/>
      <c r="L25" s="42"/>
      <c r="M25" s="42"/>
    </row>
    <row r="26" spans="1:13">
      <c r="A26" s="44" t="s">
        <v>30</v>
      </c>
      <c r="B26" s="45" t="s">
        <v>12</v>
      </c>
      <c r="C26" s="52">
        <f>'прил 4'!F119</f>
        <v>1469537</v>
      </c>
      <c r="D26" s="52">
        <f>'прил 4'!G119</f>
        <v>1239008.5699999998</v>
      </c>
      <c r="E26" s="120">
        <f t="shared" si="0"/>
        <v>0.84312852959809781</v>
      </c>
      <c r="F26" s="42"/>
      <c r="G26" s="42"/>
      <c r="H26" s="42"/>
      <c r="I26" s="42"/>
      <c r="J26" s="42"/>
      <c r="K26" s="42"/>
      <c r="L26" s="42"/>
      <c r="M26" s="42"/>
    </row>
    <row r="27" spans="1:13">
      <c r="A27" s="41" t="s">
        <v>48</v>
      </c>
      <c r="B27" s="43" t="s">
        <v>40</v>
      </c>
      <c r="C27" s="49">
        <f>C28</f>
        <v>10000</v>
      </c>
      <c r="D27" s="49">
        <f>D28</f>
        <v>10000</v>
      </c>
      <c r="E27" s="49">
        <v>0</v>
      </c>
      <c r="F27" s="42"/>
      <c r="G27" s="42"/>
      <c r="H27" s="42"/>
      <c r="I27" s="42"/>
      <c r="J27" s="42"/>
      <c r="K27" s="42"/>
      <c r="L27" s="42"/>
      <c r="M27" s="42"/>
    </row>
    <row r="28" spans="1:13">
      <c r="A28" s="44" t="s">
        <v>31</v>
      </c>
      <c r="B28" s="45" t="s">
        <v>136</v>
      </c>
      <c r="C28" s="67">
        <f>'прил 4'!F135</f>
        <v>10000</v>
      </c>
      <c r="D28" s="67">
        <f>'прил 4'!G135</f>
        <v>10000</v>
      </c>
      <c r="E28" s="120">
        <v>0</v>
      </c>
      <c r="F28" s="42"/>
      <c r="G28" s="42"/>
      <c r="H28" s="42"/>
      <c r="I28" s="42"/>
      <c r="J28" s="42"/>
      <c r="K28" s="42"/>
      <c r="L28" s="42"/>
      <c r="M28" s="42"/>
    </row>
    <row r="29" spans="1:13">
      <c r="A29" s="41" t="s">
        <v>49</v>
      </c>
      <c r="B29" s="43" t="s">
        <v>137</v>
      </c>
      <c r="C29" s="49">
        <f>C30</f>
        <v>100000</v>
      </c>
      <c r="D29" s="49">
        <f>D30</f>
        <v>59629.3</v>
      </c>
      <c r="E29" s="119">
        <f t="shared" si="0"/>
        <v>0.59629300000000007</v>
      </c>
      <c r="F29" s="42"/>
      <c r="G29" s="42"/>
      <c r="H29" s="42"/>
      <c r="I29" s="42"/>
      <c r="J29" s="42"/>
      <c r="K29" s="42"/>
      <c r="L29" s="42"/>
      <c r="M29" s="42"/>
    </row>
    <row r="30" spans="1:13">
      <c r="A30" s="44" t="s">
        <v>32</v>
      </c>
      <c r="B30" s="45" t="s">
        <v>16</v>
      </c>
      <c r="C30" s="67">
        <f>'прил 4'!F139</f>
        <v>100000</v>
      </c>
      <c r="D30" s="67">
        <f>'прил 4'!G139</f>
        <v>59629.3</v>
      </c>
      <c r="E30" s="120">
        <f t="shared" si="0"/>
        <v>0.59629300000000007</v>
      </c>
      <c r="F30" s="42"/>
      <c r="G30" s="42"/>
      <c r="H30" s="42"/>
      <c r="I30" s="42"/>
      <c r="J30" s="42"/>
      <c r="K30" s="42"/>
      <c r="L30" s="42"/>
      <c r="M30" s="42"/>
    </row>
    <row r="31" spans="1:13" ht="15" customHeight="1">
      <c r="A31" s="41" t="s">
        <v>105</v>
      </c>
      <c r="B31" s="48" t="s">
        <v>106</v>
      </c>
      <c r="C31" s="49">
        <f>C32+C33</f>
        <v>337672</v>
      </c>
      <c r="D31" s="49">
        <f>D32+D33</f>
        <v>337611.5</v>
      </c>
      <c r="E31" s="119">
        <f t="shared" si="0"/>
        <v>0.99982083205003669</v>
      </c>
      <c r="F31" s="42"/>
      <c r="G31" s="42"/>
      <c r="H31" s="42"/>
      <c r="I31" s="42"/>
      <c r="J31" s="42"/>
      <c r="K31" s="42"/>
      <c r="L31" s="42"/>
      <c r="M31" s="42"/>
    </row>
    <row r="32" spans="1:13" ht="28.15" customHeight="1">
      <c r="A32" s="44" t="s">
        <v>205</v>
      </c>
      <c r="B32" s="45" t="s">
        <v>206</v>
      </c>
      <c r="C32" s="52">
        <f>'прил 4'!F143</f>
        <v>302672</v>
      </c>
      <c r="D32" s="52">
        <f>'прил 4'!G143</f>
        <v>302611.5</v>
      </c>
      <c r="E32" s="120">
        <f t="shared" si="0"/>
        <v>0.99980011365438493</v>
      </c>
      <c r="F32" s="42"/>
      <c r="G32" s="42"/>
      <c r="H32" s="42"/>
      <c r="I32" s="42"/>
      <c r="J32" s="42"/>
      <c r="K32" s="42"/>
      <c r="L32" s="42"/>
      <c r="M32" s="42"/>
    </row>
    <row r="33" spans="1:13" ht="18.600000000000001" customHeight="1">
      <c r="A33" s="44" t="s">
        <v>360</v>
      </c>
      <c r="B33" s="45" t="str">
        <f>'прил 4'!A147</f>
        <v>Социальное обеспечение  населения</v>
      </c>
      <c r="C33" s="52">
        <f>'прил 4'!F147</f>
        <v>35000</v>
      </c>
      <c r="D33" s="52">
        <f>'прил 4'!G147</f>
        <v>35000</v>
      </c>
      <c r="E33" s="120">
        <f t="shared" si="0"/>
        <v>1</v>
      </c>
      <c r="F33" s="42"/>
      <c r="G33" s="42"/>
      <c r="H33" s="42"/>
      <c r="I33" s="42"/>
      <c r="J33" s="42"/>
      <c r="K33" s="42"/>
      <c r="L33" s="42"/>
      <c r="M33" s="42"/>
    </row>
    <row r="34" spans="1:13">
      <c r="A34" s="41">
        <v>1100</v>
      </c>
      <c r="B34" s="43" t="s">
        <v>17</v>
      </c>
      <c r="C34" s="49">
        <f>C35</f>
        <v>100000</v>
      </c>
      <c r="D34" s="49">
        <f>D35</f>
        <v>92548.4</v>
      </c>
      <c r="E34" s="119">
        <f t="shared" si="0"/>
        <v>0.92548399999999997</v>
      </c>
      <c r="F34" s="42"/>
      <c r="G34" s="42"/>
      <c r="H34" s="42"/>
      <c r="I34" s="42"/>
      <c r="J34" s="42"/>
      <c r="K34" s="42"/>
      <c r="L34" s="42"/>
      <c r="M34" s="42"/>
    </row>
    <row r="35" spans="1:13">
      <c r="A35" s="44">
        <v>1102</v>
      </c>
      <c r="B35" s="45" t="s">
        <v>138</v>
      </c>
      <c r="C35" s="67">
        <f>'прил 4'!F141</f>
        <v>100000</v>
      </c>
      <c r="D35" s="67">
        <f>'прил 4'!G150</f>
        <v>92548.4</v>
      </c>
      <c r="E35" s="120">
        <f t="shared" si="0"/>
        <v>0.92548399999999997</v>
      </c>
      <c r="F35" s="42"/>
      <c r="G35" s="42"/>
      <c r="H35" s="42"/>
      <c r="I35" s="42"/>
      <c r="J35" s="42"/>
      <c r="K35" s="42"/>
      <c r="L35" s="42"/>
      <c r="M35" s="42"/>
    </row>
    <row r="36" spans="1:13" ht="13.9" customHeight="1">
      <c r="A36" s="282" t="s">
        <v>41</v>
      </c>
      <c r="B36" s="282"/>
      <c r="C36" s="49">
        <f>C37</f>
        <v>9637426</v>
      </c>
      <c r="D36" s="49">
        <f>D37</f>
        <v>8871784.7999999989</v>
      </c>
      <c r="E36" s="119">
        <f t="shared" si="0"/>
        <v>0.92055542631403853</v>
      </c>
      <c r="F36" s="42"/>
      <c r="G36" s="42"/>
      <c r="H36" s="42"/>
      <c r="I36" s="42"/>
      <c r="J36" s="42"/>
      <c r="K36" s="42"/>
      <c r="L36" s="42"/>
      <c r="M36" s="42"/>
    </row>
    <row r="37" spans="1:13" ht="12.6" customHeight="1">
      <c r="A37" s="282" t="s">
        <v>42</v>
      </c>
      <c r="B37" s="282"/>
      <c r="C37" s="49">
        <f>C7+C13+C19+C23+C29+C31+C34+C15+C27</f>
        <v>9637426</v>
      </c>
      <c r="D37" s="49">
        <f>D7+D13+D19+D23+D29+D31+D34+D15+D27</f>
        <v>8871784.7999999989</v>
      </c>
      <c r="E37" s="119">
        <f t="shared" si="0"/>
        <v>0.92055542631403853</v>
      </c>
      <c r="F37" s="42"/>
      <c r="G37" s="42"/>
      <c r="H37" s="42"/>
      <c r="I37" s="42"/>
      <c r="J37" s="42"/>
      <c r="K37" s="42"/>
      <c r="L37" s="42"/>
      <c r="M37" s="42"/>
    </row>
    <row r="38" spans="1:13" ht="13.9" customHeight="1">
      <c r="A38" s="282" t="s">
        <v>43</v>
      </c>
      <c r="B38" s="282"/>
      <c r="C38" s="49">
        <f>прил7.!C9</f>
        <v>-701117</v>
      </c>
      <c r="D38" s="49">
        <f>прил2!D58-'прил 3'!D37</f>
        <v>399580.88000000082</v>
      </c>
      <c r="E38" s="69"/>
      <c r="F38" s="42"/>
      <c r="G38" s="42"/>
      <c r="H38" s="42"/>
      <c r="I38" s="42"/>
      <c r="J38" s="42"/>
      <c r="K38" s="42"/>
      <c r="L38" s="42"/>
      <c r="M38" s="42"/>
    </row>
    <row r="39" spans="1:13">
      <c r="A39" s="2"/>
    </row>
    <row r="40" spans="1:13">
      <c r="A40" s="2"/>
    </row>
  </sheetData>
  <mergeCells count="4">
    <mergeCell ref="A36:B36"/>
    <mergeCell ref="A37:B37"/>
    <mergeCell ref="A38:B38"/>
    <mergeCell ref="A5:M5"/>
  </mergeCells>
  <printOptions horizontalCentered="1"/>
  <pageMargins left="0.23622047244094491" right="0.23622047244094491" top="0" bottom="0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79"/>
  <sheetViews>
    <sheetView view="pageBreakPreview" zoomScaleSheetLayoutView="100" workbookViewId="0">
      <selection activeCell="G10" sqref="G10"/>
    </sheetView>
  </sheetViews>
  <sheetFormatPr defaultColWidth="9.33203125" defaultRowHeight="18.75"/>
  <cols>
    <col min="1" max="1" width="56.6640625" style="146" customWidth="1"/>
    <col min="2" max="2" width="11" style="130" customWidth="1"/>
    <col min="3" max="3" width="12.1640625" style="135" customWidth="1"/>
    <col min="4" max="4" width="21.33203125" style="153" customWidth="1"/>
    <col min="5" max="5" width="12" style="130" customWidth="1"/>
    <col min="6" max="6" width="24.6640625" style="136" customWidth="1"/>
    <col min="7" max="7" width="22.1640625" style="136" customWidth="1"/>
    <col min="8" max="8" width="16.1640625" style="136" customWidth="1"/>
    <col min="9" max="9" width="18" style="130" bestFit="1" customWidth="1"/>
    <col min="10" max="16384" width="9.33203125" style="130"/>
  </cols>
  <sheetData>
    <row r="1" spans="1:8">
      <c r="A1" s="145"/>
      <c r="B1" s="142"/>
      <c r="C1" s="143"/>
      <c r="D1" s="142"/>
      <c r="E1" s="142"/>
      <c r="F1" s="144"/>
      <c r="G1" s="144"/>
      <c r="H1" s="137" t="s">
        <v>174</v>
      </c>
    </row>
    <row r="2" spans="1:8">
      <c r="A2" s="145"/>
      <c r="B2" s="142"/>
      <c r="C2" s="143"/>
      <c r="D2" s="142"/>
      <c r="E2" s="142"/>
      <c r="F2" s="144"/>
      <c r="G2" s="144"/>
      <c r="H2" s="129" t="str">
        <f>Прил1!F2</f>
        <v>к  Решению МС АСП</v>
      </c>
    </row>
    <row r="3" spans="1:8">
      <c r="A3" s="145"/>
      <c r="B3" s="142"/>
      <c r="C3" s="143"/>
      <c r="D3" s="142"/>
      <c r="E3" s="142"/>
      <c r="F3" s="144"/>
      <c r="G3" s="142"/>
      <c r="H3" s="129" t="str">
        <f>Прил1!F3</f>
        <v>от 06.02.2025 г.  № 3</v>
      </c>
    </row>
    <row r="4" spans="1:8">
      <c r="A4" s="145"/>
      <c r="B4" s="142"/>
      <c r="C4" s="143"/>
      <c r="D4" s="142"/>
      <c r="E4" s="142"/>
      <c r="F4" s="144"/>
      <c r="G4" s="144"/>
      <c r="H4" s="144"/>
    </row>
    <row r="5" spans="1:8" ht="60.75" customHeight="1">
      <c r="A5" s="284" t="s">
        <v>285</v>
      </c>
      <c r="B5" s="284"/>
      <c r="C5" s="284"/>
      <c r="D5" s="284"/>
      <c r="E5" s="284"/>
      <c r="F5" s="284"/>
      <c r="G5" s="284"/>
      <c r="H5" s="284"/>
    </row>
    <row r="6" spans="1:8" ht="18.75" customHeight="1">
      <c r="A6" s="285" t="s">
        <v>0</v>
      </c>
      <c r="B6" s="287" t="s">
        <v>238</v>
      </c>
      <c r="C6" s="289" t="s">
        <v>239</v>
      </c>
      <c r="D6" s="287" t="s">
        <v>75</v>
      </c>
      <c r="E6" s="287" t="s">
        <v>1</v>
      </c>
      <c r="F6" s="291" t="s">
        <v>286</v>
      </c>
      <c r="G6" s="287" t="s">
        <v>287</v>
      </c>
      <c r="H6" s="287" t="s">
        <v>176</v>
      </c>
    </row>
    <row r="7" spans="1:8" ht="46.5" customHeight="1">
      <c r="A7" s="286"/>
      <c r="B7" s="288"/>
      <c r="C7" s="290"/>
      <c r="D7" s="288"/>
      <c r="E7" s="288"/>
      <c r="F7" s="292"/>
      <c r="G7" s="288"/>
      <c r="H7" s="288"/>
    </row>
    <row r="8" spans="1:8" ht="31.5">
      <c r="A8" s="181" t="s">
        <v>207</v>
      </c>
      <c r="B8" s="159">
        <v>983</v>
      </c>
      <c r="C8" s="198"/>
      <c r="D8" s="159"/>
      <c r="E8" s="159"/>
      <c r="F8" s="199">
        <v>9637426</v>
      </c>
      <c r="G8" s="199">
        <v>8871784.8000000007</v>
      </c>
      <c r="H8" s="200">
        <f t="shared" ref="H8:H87" si="0">G8/F8</f>
        <v>0.92055542631403875</v>
      </c>
    </row>
    <row r="9" spans="1:8" s="153" customFormat="1">
      <c r="A9" s="181" t="str">
        <f>'[1]прил 3'!B7</f>
        <v>Общегосударственные вопросы</v>
      </c>
      <c r="B9" s="159"/>
      <c r="C9" s="198" t="s">
        <v>21</v>
      </c>
      <c r="D9" s="159"/>
      <c r="E9" s="159"/>
      <c r="F9" s="199">
        <f>F10</f>
        <v>1383126</v>
      </c>
      <c r="G9" s="199">
        <v>1383120.9</v>
      </c>
      <c r="H9" s="200">
        <f t="shared" si="0"/>
        <v>0.99999631270036127</v>
      </c>
    </row>
    <row r="10" spans="1:8">
      <c r="A10" s="182" t="s">
        <v>2</v>
      </c>
      <c r="B10" s="159"/>
      <c r="C10" s="198"/>
      <c r="D10" s="159" t="s">
        <v>76</v>
      </c>
      <c r="E10" s="159"/>
      <c r="F10" s="199">
        <f>F11</f>
        <v>1383126</v>
      </c>
      <c r="G10" s="199">
        <f t="shared" ref="G10" si="1">G11</f>
        <v>1383120.9</v>
      </c>
      <c r="H10" s="200">
        <f t="shared" si="0"/>
        <v>0.99999631270036127</v>
      </c>
    </row>
    <row r="11" spans="1:8" ht="34.15" customHeight="1">
      <c r="A11" s="183" t="s">
        <v>208</v>
      </c>
      <c r="B11" s="201"/>
      <c r="C11" s="202"/>
      <c r="D11" s="201" t="s">
        <v>77</v>
      </c>
      <c r="E11" s="201"/>
      <c r="F11" s="203">
        <f>F13</f>
        <v>1383126</v>
      </c>
      <c r="G11" s="203">
        <f>G13</f>
        <v>1383120.9</v>
      </c>
      <c r="H11" s="207">
        <f t="shared" si="0"/>
        <v>0.99999631270036127</v>
      </c>
    </row>
    <row r="12" spans="1:8" ht="5.45" hidden="1" customHeight="1">
      <c r="A12" s="183" t="s">
        <v>313</v>
      </c>
      <c r="B12" s="201"/>
      <c r="C12" s="202"/>
      <c r="D12" s="201" t="s">
        <v>314</v>
      </c>
      <c r="E12" s="201"/>
      <c r="F12" s="203">
        <v>0</v>
      </c>
      <c r="G12" s="203">
        <v>0</v>
      </c>
      <c r="H12" s="207" t="e">
        <f t="shared" si="0"/>
        <v>#DIV/0!</v>
      </c>
    </row>
    <row r="13" spans="1:8" ht="94.5">
      <c r="A13" s="183" t="s">
        <v>140</v>
      </c>
      <c r="B13" s="201"/>
      <c r="C13" s="202"/>
      <c r="D13" s="201"/>
      <c r="E13" s="201">
        <v>100</v>
      </c>
      <c r="F13" s="203">
        <v>1383126</v>
      </c>
      <c r="G13" s="203">
        <v>1383120.9</v>
      </c>
      <c r="H13" s="207">
        <f t="shared" si="0"/>
        <v>0.99999631270036127</v>
      </c>
    </row>
    <row r="14" spans="1:8" ht="47.25">
      <c r="A14" s="182" t="str">
        <f>'[1]прил 3'!B8</f>
        <v>Функционирование высшего должностного лица субъекта Российской Федерации и муниципального образования</v>
      </c>
      <c r="B14" s="159"/>
      <c r="C14" s="198" t="s">
        <v>22</v>
      </c>
      <c r="D14" s="159"/>
      <c r="E14" s="201"/>
      <c r="F14" s="204">
        <f>F15</f>
        <v>3691245</v>
      </c>
      <c r="G14" s="204">
        <f>G15</f>
        <v>3687272.87</v>
      </c>
      <c r="H14" s="200">
        <f t="shared" si="0"/>
        <v>0.99892390507809703</v>
      </c>
    </row>
    <row r="15" spans="1:8">
      <c r="A15" s="183" t="s">
        <v>2</v>
      </c>
      <c r="B15" s="201"/>
      <c r="C15" s="202"/>
      <c r="D15" s="201" t="s">
        <v>76</v>
      </c>
      <c r="E15" s="201"/>
      <c r="F15" s="203">
        <f>F16+F21</f>
        <v>3691245</v>
      </c>
      <c r="G15" s="203">
        <f>G17+G18+G20+G21</f>
        <v>3687272.87</v>
      </c>
      <c r="H15" s="207">
        <f t="shared" si="0"/>
        <v>0.99892390507809703</v>
      </c>
    </row>
    <row r="16" spans="1:8">
      <c r="A16" s="183" t="s">
        <v>78</v>
      </c>
      <c r="B16" s="201"/>
      <c r="C16" s="202"/>
      <c r="D16" s="201" t="s">
        <v>79</v>
      </c>
      <c r="E16" s="201"/>
      <c r="F16" s="203">
        <f>F17+F18+F20</f>
        <v>3616070</v>
      </c>
      <c r="G16" s="203">
        <f>G17+G18+G20+G19</f>
        <v>3612097.87</v>
      </c>
      <c r="H16" s="207">
        <f t="shared" si="0"/>
        <v>0.99890153398579129</v>
      </c>
    </row>
    <row r="17" spans="1:8" ht="96.6" customHeight="1">
      <c r="A17" s="183" t="s">
        <v>140</v>
      </c>
      <c r="B17" s="201"/>
      <c r="C17" s="202"/>
      <c r="D17" s="201"/>
      <c r="E17" s="201">
        <v>100</v>
      </c>
      <c r="F17" s="203">
        <v>3262355</v>
      </c>
      <c r="G17" s="205">
        <v>3262348.15</v>
      </c>
      <c r="H17" s="207">
        <f t="shared" si="0"/>
        <v>0.99999790028982127</v>
      </c>
    </row>
    <row r="18" spans="1:8" ht="45.75" customHeight="1">
      <c r="A18" s="184" t="s">
        <v>139</v>
      </c>
      <c r="B18" s="201"/>
      <c r="C18" s="202"/>
      <c r="D18" s="201"/>
      <c r="E18" s="201">
        <v>200</v>
      </c>
      <c r="F18" s="206">
        <v>351155</v>
      </c>
      <c r="G18" s="203">
        <v>347211.72</v>
      </c>
      <c r="H18" s="207">
        <f t="shared" si="0"/>
        <v>0.98877054292264088</v>
      </c>
    </row>
    <row r="19" spans="1:8" ht="0.75" hidden="1" customHeight="1">
      <c r="A19" s="183" t="s">
        <v>265</v>
      </c>
      <c r="B19" s="201"/>
      <c r="C19" s="202"/>
      <c r="D19" s="201" t="s">
        <v>79</v>
      </c>
      <c r="E19" s="201"/>
      <c r="F19" s="206">
        <f>F20</f>
        <v>2560</v>
      </c>
      <c r="G19" s="203">
        <v>0</v>
      </c>
      <c r="H19" s="207">
        <f t="shared" si="0"/>
        <v>0</v>
      </c>
    </row>
    <row r="20" spans="1:8">
      <c r="A20" s="183" t="s">
        <v>3</v>
      </c>
      <c r="B20" s="201"/>
      <c r="C20" s="202"/>
      <c r="D20" s="201"/>
      <c r="E20" s="201">
        <v>800</v>
      </c>
      <c r="F20" s="206">
        <v>2560</v>
      </c>
      <c r="G20" s="203">
        <v>2538</v>
      </c>
      <c r="H20" s="207">
        <f t="shared" si="0"/>
        <v>0.99140625000000004</v>
      </c>
    </row>
    <row r="21" spans="1:8" ht="94.5">
      <c r="A21" s="183" t="s">
        <v>209</v>
      </c>
      <c r="B21" s="201"/>
      <c r="C21" s="198"/>
      <c r="D21" s="201" t="s">
        <v>109</v>
      </c>
      <c r="E21" s="201"/>
      <c r="F21" s="203">
        <f>F22</f>
        <v>75175</v>
      </c>
      <c r="G21" s="203">
        <f>G22</f>
        <v>75175</v>
      </c>
      <c r="H21" s="207">
        <f t="shared" si="0"/>
        <v>1</v>
      </c>
    </row>
    <row r="22" spans="1:8">
      <c r="A22" s="183" t="s">
        <v>110</v>
      </c>
      <c r="B22" s="201"/>
      <c r="C22" s="198"/>
      <c r="D22" s="201"/>
      <c r="E22" s="201">
        <v>500</v>
      </c>
      <c r="F22" s="203">
        <v>75175</v>
      </c>
      <c r="G22" s="203">
        <v>75175</v>
      </c>
      <c r="H22" s="207">
        <f t="shared" si="0"/>
        <v>1</v>
      </c>
    </row>
    <row r="23" spans="1:8" s="153" customFormat="1" ht="1.1499999999999999" hidden="1" customHeight="1">
      <c r="A23" s="182" t="s">
        <v>315</v>
      </c>
      <c r="B23" s="201"/>
      <c r="C23" s="198" t="s">
        <v>259</v>
      </c>
      <c r="D23" s="201"/>
      <c r="E23" s="201"/>
      <c r="F23" s="199">
        <f>F26</f>
        <v>0</v>
      </c>
      <c r="G23" s="199">
        <f>G27</f>
        <v>0</v>
      </c>
      <c r="H23" s="200" t="e">
        <f t="shared" si="0"/>
        <v>#DIV/0!</v>
      </c>
    </row>
    <row r="24" spans="1:8" s="153" customFormat="1" ht="47.25" hidden="1">
      <c r="A24" s="183" t="s">
        <v>316</v>
      </c>
      <c r="B24" s="201"/>
      <c r="C24" s="202"/>
      <c r="D24" s="201" t="s">
        <v>260</v>
      </c>
      <c r="E24" s="201"/>
      <c r="F24" s="203">
        <v>0</v>
      </c>
      <c r="G24" s="203">
        <f>G27</f>
        <v>0</v>
      </c>
      <c r="H24" s="207" t="e">
        <f t="shared" ref="H24" si="2">G24/F24</f>
        <v>#DIV/0!</v>
      </c>
    </row>
    <row r="25" spans="1:8" s="153" customFormat="1" ht="31.5" hidden="1">
      <c r="A25" s="183" t="s">
        <v>317</v>
      </c>
      <c r="B25" s="201"/>
      <c r="C25" s="198"/>
      <c r="D25" s="201" t="s">
        <v>261</v>
      </c>
      <c r="E25" s="201"/>
      <c r="F25" s="203">
        <v>0</v>
      </c>
      <c r="G25" s="203">
        <v>0</v>
      </c>
      <c r="H25" s="200" t="e">
        <f t="shared" si="0"/>
        <v>#DIV/0!</v>
      </c>
    </row>
    <row r="26" spans="1:8" s="153" customFormat="1" hidden="1">
      <c r="A26" s="183" t="s">
        <v>3</v>
      </c>
      <c r="B26" s="201"/>
      <c r="C26" s="198"/>
      <c r="D26" s="201"/>
      <c r="E26" s="201">
        <v>800</v>
      </c>
      <c r="F26" s="203">
        <f>F25+F24</f>
        <v>0</v>
      </c>
      <c r="G26" s="203">
        <v>0</v>
      </c>
      <c r="H26" s="200" t="e">
        <f t="shared" si="0"/>
        <v>#DIV/0!</v>
      </c>
    </row>
    <row r="27" spans="1:8" s="153" customFormat="1">
      <c r="A27" s="183" t="s">
        <v>365</v>
      </c>
      <c r="B27" s="201"/>
      <c r="C27" s="198" t="s">
        <v>23</v>
      </c>
      <c r="D27" s="201"/>
      <c r="E27" s="201"/>
      <c r="F27" s="199">
        <f>F28</f>
        <v>15000</v>
      </c>
      <c r="G27" s="199">
        <f>G25+G26</f>
        <v>0</v>
      </c>
      <c r="H27" s="200">
        <f t="shared" si="0"/>
        <v>0</v>
      </c>
    </row>
    <row r="28" spans="1:8">
      <c r="A28" s="182" t="s">
        <v>2</v>
      </c>
      <c r="B28" s="201"/>
      <c r="C28" s="198"/>
      <c r="D28" s="201" t="s">
        <v>76</v>
      </c>
      <c r="E28" s="201"/>
      <c r="F28" s="203">
        <f>F29</f>
        <v>15000</v>
      </c>
      <c r="G28" s="203">
        <f t="shared" ref="G28:G29" si="3">G29</f>
        <v>0</v>
      </c>
      <c r="H28" s="207">
        <f t="shared" si="0"/>
        <v>0</v>
      </c>
    </row>
    <row r="29" spans="1:8" ht="31.5">
      <c r="A29" s="183" t="s">
        <v>210</v>
      </c>
      <c r="B29" s="201"/>
      <c r="C29" s="198"/>
      <c r="D29" s="201" t="s">
        <v>82</v>
      </c>
      <c r="E29" s="201"/>
      <c r="F29" s="203">
        <f>F30</f>
        <v>15000</v>
      </c>
      <c r="G29" s="203">
        <f t="shared" si="3"/>
        <v>0</v>
      </c>
      <c r="H29" s="207">
        <f t="shared" si="0"/>
        <v>0</v>
      </c>
    </row>
    <row r="30" spans="1:8">
      <c r="A30" s="183" t="s">
        <v>3</v>
      </c>
      <c r="B30" s="201"/>
      <c r="C30" s="202"/>
      <c r="D30" s="201"/>
      <c r="E30" s="201">
        <v>800</v>
      </c>
      <c r="F30" s="203">
        <v>15000</v>
      </c>
      <c r="G30" s="203">
        <v>0</v>
      </c>
      <c r="H30" s="207">
        <f t="shared" si="0"/>
        <v>0</v>
      </c>
    </row>
    <row r="31" spans="1:8">
      <c r="A31" s="182" t="s">
        <v>5</v>
      </c>
      <c r="B31" s="201"/>
      <c r="C31" s="198" t="s">
        <v>24</v>
      </c>
      <c r="D31" s="159"/>
      <c r="E31" s="159"/>
      <c r="F31" s="199">
        <f>F32+F33+F40</f>
        <v>469500</v>
      </c>
      <c r="G31" s="199">
        <f>G32+G33+G40</f>
        <v>416740.43</v>
      </c>
      <c r="H31" s="200">
        <f t="shared" si="0"/>
        <v>0.88762604898828534</v>
      </c>
    </row>
    <row r="32" spans="1:8">
      <c r="A32" s="254" t="s">
        <v>2</v>
      </c>
      <c r="B32" s="201"/>
      <c r="C32" s="202"/>
      <c r="D32" s="201" t="s">
        <v>76</v>
      </c>
      <c r="E32" s="201"/>
      <c r="F32" s="203">
        <f>F36+F38+F45+F47</f>
        <v>169500</v>
      </c>
      <c r="G32" s="203">
        <f>G36+G38+G45+G47</f>
        <v>165776.43</v>
      </c>
      <c r="H32" s="207">
        <f t="shared" si="0"/>
        <v>0.97803203539823003</v>
      </c>
    </row>
    <row r="33" spans="1:9" s="153" customFormat="1" ht="63">
      <c r="A33" s="152" t="s">
        <v>310</v>
      </c>
      <c r="B33" s="201"/>
      <c r="C33" s="198"/>
      <c r="D33" s="201" t="s">
        <v>263</v>
      </c>
      <c r="E33" s="201"/>
      <c r="F33" s="203">
        <f>F34</f>
        <v>300000</v>
      </c>
      <c r="G33" s="203">
        <f>G34</f>
        <v>250964</v>
      </c>
      <c r="H33" s="207">
        <f t="shared" si="0"/>
        <v>0.83654666666666666</v>
      </c>
    </row>
    <row r="34" spans="1:9" s="153" customFormat="1" ht="63">
      <c r="A34" s="152" t="s">
        <v>311</v>
      </c>
      <c r="B34" s="201"/>
      <c r="C34" s="198"/>
      <c r="D34" s="201" t="s">
        <v>264</v>
      </c>
      <c r="E34" s="201"/>
      <c r="F34" s="203">
        <f>F35</f>
        <v>300000</v>
      </c>
      <c r="G34" s="203">
        <f>G35</f>
        <v>250964</v>
      </c>
      <c r="H34" s="207">
        <f t="shared" si="0"/>
        <v>0.83654666666666666</v>
      </c>
    </row>
    <row r="35" spans="1:9" s="153" customFormat="1" ht="47.25">
      <c r="A35" s="152" t="s">
        <v>139</v>
      </c>
      <c r="B35" s="201"/>
      <c r="C35" s="198"/>
      <c r="D35" s="201"/>
      <c r="E35" s="201">
        <v>200</v>
      </c>
      <c r="F35" s="203">
        <v>300000</v>
      </c>
      <c r="G35" s="203">
        <v>250964</v>
      </c>
      <c r="H35" s="207">
        <f t="shared" si="0"/>
        <v>0.83654666666666666</v>
      </c>
    </row>
    <row r="36" spans="1:9" s="153" customFormat="1" ht="31.5">
      <c r="A36" s="184" t="s">
        <v>103</v>
      </c>
      <c r="B36" s="201"/>
      <c r="C36" s="198"/>
      <c r="D36" s="201" t="s">
        <v>83</v>
      </c>
      <c r="E36" s="201"/>
      <c r="F36" s="203">
        <f>F37</f>
        <v>100000</v>
      </c>
      <c r="G36" s="203">
        <f>G37</f>
        <v>96320</v>
      </c>
      <c r="H36" s="207">
        <f t="shared" si="0"/>
        <v>0.96319999999999995</v>
      </c>
    </row>
    <row r="37" spans="1:9" ht="47.25">
      <c r="A37" s="183" t="s">
        <v>139</v>
      </c>
      <c r="B37" s="201"/>
      <c r="C37" s="198"/>
      <c r="D37" s="201"/>
      <c r="E37" s="201">
        <v>200</v>
      </c>
      <c r="F37" s="206">
        <v>100000</v>
      </c>
      <c r="G37" s="203">
        <v>96320</v>
      </c>
      <c r="H37" s="207">
        <f t="shared" si="0"/>
        <v>0.96319999999999995</v>
      </c>
    </row>
    <row r="38" spans="1:9" ht="63">
      <c r="A38" s="192" t="s">
        <v>318</v>
      </c>
      <c r="B38" s="201"/>
      <c r="C38" s="198"/>
      <c r="D38" s="201" t="s">
        <v>319</v>
      </c>
      <c r="E38" s="201"/>
      <c r="F38" s="206">
        <f>F39</f>
        <v>46543.57</v>
      </c>
      <c r="G38" s="203">
        <f>G39</f>
        <v>46500</v>
      </c>
      <c r="H38" s="207">
        <f t="shared" si="0"/>
        <v>0.99906388787967915</v>
      </c>
    </row>
    <row r="39" spans="1:9" ht="46.15" customHeight="1">
      <c r="A39" s="184" t="s">
        <v>139</v>
      </c>
      <c r="B39" s="201"/>
      <c r="C39" s="198"/>
      <c r="D39" s="201"/>
      <c r="E39" s="201">
        <v>200</v>
      </c>
      <c r="F39" s="206">
        <v>46543.57</v>
      </c>
      <c r="G39" s="203">
        <v>46500</v>
      </c>
      <c r="H39" s="207">
        <f t="shared" si="0"/>
        <v>0.99906388787967915</v>
      </c>
    </row>
    <row r="40" spans="1:9" ht="71.45" hidden="1" customHeight="1">
      <c r="A40" s="184" t="s">
        <v>320</v>
      </c>
      <c r="B40" s="201"/>
      <c r="C40" s="198"/>
      <c r="D40" s="201" t="s">
        <v>321</v>
      </c>
      <c r="E40" s="201"/>
      <c r="F40" s="203">
        <f>F41</f>
        <v>0</v>
      </c>
      <c r="G40" s="203">
        <f>G41</f>
        <v>0</v>
      </c>
      <c r="H40" s="207" t="e">
        <f t="shared" si="0"/>
        <v>#DIV/0!</v>
      </c>
    </row>
    <row r="41" spans="1:9" ht="54.6" hidden="1" customHeight="1">
      <c r="A41" s="183" t="s">
        <v>322</v>
      </c>
      <c r="B41" s="201"/>
      <c r="C41" s="198"/>
      <c r="D41" s="201" t="s">
        <v>323</v>
      </c>
      <c r="E41" s="201"/>
      <c r="F41" s="203">
        <f>F42+F43</f>
        <v>0</v>
      </c>
      <c r="G41" s="203">
        <v>0</v>
      </c>
      <c r="H41" s="207" t="e">
        <f t="shared" si="0"/>
        <v>#DIV/0!</v>
      </c>
    </row>
    <row r="42" spans="1:9" ht="51.6" hidden="1" customHeight="1">
      <c r="A42" s="183" t="s">
        <v>324</v>
      </c>
      <c r="B42" s="201"/>
      <c r="C42" s="198"/>
      <c r="D42" s="201" t="s">
        <v>325</v>
      </c>
      <c r="E42" s="201"/>
      <c r="F42" s="203">
        <v>0</v>
      </c>
      <c r="G42" s="203">
        <v>0</v>
      </c>
      <c r="H42" s="207" t="e">
        <f t="shared" si="0"/>
        <v>#DIV/0!</v>
      </c>
    </row>
    <row r="43" spans="1:9" ht="63" hidden="1">
      <c r="A43" s="183" t="s">
        <v>326</v>
      </c>
      <c r="B43" s="201"/>
      <c r="C43" s="198"/>
      <c r="D43" s="201" t="s">
        <v>327</v>
      </c>
      <c r="E43" s="201"/>
      <c r="F43" s="203">
        <v>0</v>
      </c>
      <c r="G43" s="203">
        <f>G44</f>
        <v>0</v>
      </c>
      <c r="H43" s="207" t="e">
        <f t="shared" si="0"/>
        <v>#DIV/0!</v>
      </c>
    </row>
    <row r="44" spans="1:9" ht="47.25" hidden="1">
      <c r="A44" s="183" t="s">
        <v>139</v>
      </c>
      <c r="B44" s="201"/>
      <c r="C44" s="198"/>
      <c r="D44" s="201"/>
      <c r="E44" s="201">
        <v>200</v>
      </c>
      <c r="F44" s="203">
        <v>0</v>
      </c>
      <c r="G44" s="203">
        <v>0</v>
      </c>
      <c r="H44" s="207" t="e">
        <f t="shared" si="0"/>
        <v>#DIV/0!</v>
      </c>
    </row>
    <row r="45" spans="1:9" ht="47.25">
      <c r="A45" s="183" t="s">
        <v>328</v>
      </c>
      <c r="B45" s="159"/>
      <c r="C45" s="198"/>
      <c r="D45" s="201" t="s">
        <v>329</v>
      </c>
      <c r="E45" s="159"/>
      <c r="F45" s="203">
        <f>F46</f>
        <v>500</v>
      </c>
      <c r="G45" s="203">
        <f t="shared" ref="G45:G47" si="4">G46</f>
        <v>500</v>
      </c>
      <c r="H45" s="207">
        <f t="shared" si="0"/>
        <v>1</v>
      </c>
    </row>
    <row r="46" spans="1:9" ht="47.25">
      <c r="A46" s="183" t="s">
        <v>139</v>
      </c>
      <c r="B46" s="201"/>
      <c r="C46" s="198"/>
      <c r="D46" s="201"/>
      <c r="E46" s="201">
        <v>200</v>
      </c>
      <c r="F46" s="203">
        <v>500</v>
      </c>
      <c r="G46" s="203">
        <v>500</v>
      </c>
      <c r="H46" s="207">
        <f t="shared" si="0"/>
        <v>1</v>
      </c>
    </row>
    <row r="47" spans="1:9">
      <c r="A47" s="183" t="s">
        <v>211</v>
      </c>
      <c r="B47" s="201"/>
      <c r="C47" s="198"/>
      <c r="D47" s="201" t="s">
        <v>84</v>
      </c>
      <c r="E47" s="201"/>
      <c r="F47" s="203">
        <f>F48</f>
        <v>22456.43</v>
      </c>
      <c r="G47" s="203">
        <f t="shared" si="4"/>
        <v>22456.43</v>
      </c>
      <c r="H47" s="207">
        <f t="shared" si="0"/>
        <v>1</v>
      </c>
      <c r="I47" s="138"/>
    </row>
    <row r="48" spans="1:9">
      <c r="A48" s="183" t="s">
        <v>3</v>
      </c>
      <c r="B48" s="201"/>
      <c r="C48" s="198"/>
      <c r="D48" s="201"/>
      <c r="E48" s="201">
        <v>800</v>
      </c>
      <c r="F48" s="203">
        <v>22456.43</v>
      </c>
      <c r="G48" s="203">
        <v>22456.43</v>
      </c>
      <c r="H48" s="207">
        <f t="shared" si="0"/>
        <v>1</v>
      </c>
    </row>
    <row r="49" spans="1:8" hidden="1">
      <c r="A49" s="182" t="str">
        <f>'[1]прил 3'!B13</f>
        <v>Национальная оборона</v>
      </c>
      <c r="B49" s="208"/>
      <c r="C49" s="198" t="s">
        <v>25</v>
      </c>
      <c r="D49" s="208"/>
      <c r="E49" s="159"/>
      <c r="F49" s="199">
        <f>F50</f>
        <v>142304</v>
      </c>
      <c r="G49" s="199">
        <f t="shared" ref="G49:G51" si="5">G50</f>
        <v>0</v>
      </c>
      <c r="H49" s="200">
        <v>0</v>
      </c>
    </row>
    <row r="50" spans="1:8" hidden="1">
      <c r="A50" s="183" t="s">
        <v>2</v>
      </c>
      <c r="B50" s="201"/>
      <c r="C50" s="202"/>
      <c r="D50" s="201" t="s">
        <v>76</v>
      </c>
      <c r="E50" s="201"/>
      <c r="F50" s="203">
        <f>F51</f>
        <v>142304</v>
      </c>
      <c r="G50" s="203">
        <f t="shared" si="5"/>
        <v>0</v>
      </c>
      <c r="H50" s="200">
        <v>0</v>
      </c>
    </row>
    <row r="51" spans="1:8" ht="47.25" hidden="1">
      <c r="A51" s="183" t="s">
        <v>7</v>
      </c>
      <c r="B51" s="201"/>
      <c r="C51" s="198"/>
      <c r="D51" s="201" t="s">
        <v>80</v>
      </c>
      <c r="E51" s="201"/>
      <c r="F51" s="203">
        <f>[1]прил2!J56</f>
        <v>142304</v>
      </c>
      <c r="G51" s="203">
        <f t="shared" si="5"/>
        <v>0</v>
      </c>
      <c r="H51" s="200">
        <v>0</v>
      </c>
    </row>
    <row r="52" spans="1:8" ht="94.5" hidden="1">
      <c r="A52" s="184" t="s">
        <v>140</v>
      </c>
      <c r="B52" s="209"/>
      <c r="C52" s="210"/>
      <c r="D52" s="209"/>
      <c r="E52" s="209">
        <v>100</v>
      </c>
      <c r="F52" s="203">
        <v>142304</v>
      </c>
      <c r="G52" s="203">
        <v>0</v>
      </c>
      <c r="H52" s="200">
        <v>0</v>
      </c>
    </row>
    <row r="53" spans="1:8" ht="31.15" customHeight="1">
      <c r="A53" s="182" t="s">
        <v>366</v>
      </c>
      <c r="B53" s="211"/>
      <c r="C53" s="212" t="s">
        <v>25</v>
      </c>
      <c r="D53" s="211"/>
      <c r="E53" s="211"/>
      <c r="F53" s="199">
        <f t="shared" ref="F53:G55" si="6">F54</f>
        <v>142304</v>
      </c>
      <c r="G53" s="199">
        <f t="shared" si="6"/>
        <v>142304</v>
      </c>
      <c r="H53" s="200">
        <f t="shared" si="0"/>
        <v>1</v>
      </c>
    </row>
    <row r="54" spans="1:8">
      <c r="A54" s="183" t="s">
        <v>2</v>
      </c>
      <c r="B54" s="211"/>
      <c r="C54" s="212"/>
      <c r="D54" s="209" t="s">
        <v>76</v>
      </c>
      <c r="E54" s="211"/>
      <c r="F54" s="203">
        <f t="shared" si="6"/>
        <v>142304</v>
      </c>
      <c r="G54" s="203">
        <f t="shared" si="6"/>
        <v>142304</v>
      </c>
      <c r="H54" s="207">
        <f t="shared" si="0"/>
        <v>1</v>
      </c>
    </row>
    <row r="55" spans="1:8" ht="46.9" customHeight="1">
      <c r="A55" s="152" t="s">
        <v>7</v>
      </c>
      <c r="B55" s="201"/>
      <c r="C55" s="202"/>
      <c r="D55" s="201" t="s">
        <v>80</v>
      </c>
      <c r="E55" s="201"/>
      <c r="F55" s="203">
        <f t="shared" si="6"/>
        <v>142304</v>
      </c>
      <c r="G55" s="203">
        <f t="shared" si="6"/>
        <v>142304</v>
      </c>
      <c r="H55" s="207">
        <f t="shared" si="0"/>
        <v>1</v>
      </c>
    </row>
    <row r="56" spans="1:8" ht="91.15" customHeight="1">
      <c r="A56" s="152" t="s">
        <v>140</v>
      </c>
      <c r="B56" s="201"/>
      <c r="C56" s="202"/>
      <c r="D56" s="201"/>
      <c r="E56" s="201">
        <v>100</v>
      </c>
      <c r="F56" s="203">
        <v>142304</v>
      </c>
      <c r="G56" s="203">
        <v>142304</v>
      </c>
      <c r="H56" s="207">
        <f t="shared" si="0"/>
        <v>1</v>
      </c>
    </row>
    <row r="57" spans="1:8" ht="30" hidden="1" customHeight="1">
      <c r="A57" s="183" t="s">
        <v>210</v>
      </c>
      <c r="B57" s="201"/>
      <c r="C57" s="202"/>
      <c r="D57" s="201" t="s">
        <v>260</v>
      </c>
      <c r="E57" s="201"/>
      <c r="F57" s="203"/>
      <c r="G57" s="203">
        <f>G58</f>
        <v>0</v>
      </c>
      <c r="H57" s="200" t="e">
        <f t="shared" si="0"/>
        <v>#DIV/0!</v>
      </c>
    </row>
    <row r="58" spans="1:8" ht="52.9" hidden="1" customHeight="1">
      <c r="A58" s="184" t="s">
        <v>139</v>
      </c>
      <c r="B58" s="201"/>
      <c r="C58" s="198"/>
      <c r="D58" s="213"/>
      <c r="E58" s="201">
        <v>200</v>
      </c>
      <c r="F58" s="203">
        <v>0</v>
      </c>
      <c r="G58" s="203">
        <v>0</v>
      </c>
      <c r="H58" s="200" t="e">
        <f t="shared" si="0"/>
        <v>#DIV/0!</v>
      </c>
    </row>
    <row r="59" spans="1:8" ht="27.6" customHeight="1">
      <c r="A59" s="193" t="s">
        <v>125</v>
      </c>
      <c r="B59" s="201"/>
      <c r="C59" s="198" t="s">
        <v>124</v>
      </c>
      <c r="D59" s="201"/>
      <c r="E59" s="201"/>
      <c r="F59" s="199">
        <f>F61+F60</f>
        <v>240000</v>
      </c>
      <c r="G59" s="199">
        <f>G61+G60</f>
        <v>200729.5</v>
      </c>
      <c r="H59" s="200">
        <f t="shared" si="0"/>
        <v>0.83637291666666669</v>
      </c>
    </row>
    <row r="60" spans="1:8" ht="29.45" customHeight="1">
      <c r="A60" s="183" t="s">
        <v>2</v>
      </c>
      <c r="B60" s="201"/>
      <c r="C60" s="202"/>
      <c r="D60" s="213" t="s">
        <v>76</v>
      </c>
      <c r="E60" s="201"/>
      <c r="F60" s="203">
        <f>F65</f>
        <v>10000</v>
      </c>
      <c r="G60" s="203">
        <f>G65</f>
        <v>5329.5</v>
      </c>
      <c r="H60" s="207">
        <f t="shared" si="0"/>
        <v>0.53295000000000003</v>
      </c>
    </row>
    <row r="61" spans="1:8" ht="63" hidden="1">
      <c r="A61" s="183" t="s">
        <v>301</v>
      </c>
      <c r="B61" s="201"/>
      <c r="C61" s="202"/>
      <c r="D61" s="201" t="s">
        <v>160</v>
      </c>
      <c r="E61" s="201"/>
      <c r="F61" s="203">
        <f>F62</f>
        <v>230000</v>
      </c>
      <c r="G61" s="203">
        <f t="shared" ref="G61:G63" si="7">G62</f>
        <v>195400</v>
      </c>
      <c r="H61" s="207">
        <f t="shared" si="0"/>
        <v>0.84956521739130431</v>
      </c>
    </row>
    <row r="62" spans="1:8" s="131" customFormat="1" ht="63" hidden="1">
      <c r="A62" s="183" t="s">
        <v>330</v>
      </c>
      <c r="B62" s="201"/>
      <c r="C62" s="202"/>
      <c r="D62" s="201" t="s">
        <v>212</v>
      </c>
      <c r="E62" s="201"/>
      <c r="F62" s="203">
        <f>F63</f>
        <v>230000</v>
      </c>
      <c r="G62" s="203">
        <f t="shared" si="7"/>
        <v>195400</v>
      </c>
      <c r="H62" s="207">
        <f t="shared" si="0"/>
        <v>0.84956521739130431</v>
      </c>
    </row>
    <row r="63" spans="1:8" ht="77.45" customHeight="1">
      <c r="A63" s="183" t="s">
        <v>302</v>
      </c>
      <c r="B63" s="201"/>
      <c r="C63" s="202"/>
      <c r="D63" s="201" t="s">
        <v>213</v>
      </c>
      <c r="E63" s="201"/>
      <c r="F63" s="203">
        <f>F64</f>
        <v>230000</v>
      </c>
      <c r="G63" s="203">
        <f t="shared" si="7"/>
        <v>195400</v>
      </c>
      <c r="H63" s="207">
        <f t="shared" si="0"/>
        <v>0.84956521739130431</v>
      </c>
    </row>
    <row r="64" spans="1:8" ht="60" customHeight="1">
      <c r="A64" s="184" t="s">
        <v>139</v>
      </c>
      <c r="B64" s="201"/>
      <c r="C64" s="202"/>
      <c r="D64" s="201"/>
      <c r="E64" s="201">
        <v>200</v>
      </c>
      <c r="F64" s="203">
        <v>230000</v>
      </c>
      <c r="G64" s="203">
        <v>195400</v>
      </c>
      <c r="H64" s="207">
        <f t="shared" si="0"/>
        <v>0.84956521739130431</v>
      </c>
    </row>
    <row r="65" spans="1:9">
      <c r="A65" s="183" t="s">
        <v>3</v>
      </c>
      <c r="B65" s="201"/>
      <c r="C65" s="202"/>
      <c r="D65" s="201"/>
      <c r="E65" s="201">
        <v>800</v>
      </c>
      <c r="F65" s="203">
        <v>10000</v>
      </c>
      <c r="G65" s="203">
        <v>5329.5</v>
      </c>
      <c r="H65" s="207">
        <f t="shared" si="0"/>
        <v>0.53295000000000003</v>
      </c>
      <c r="I65" s="131"/>
    </row>
    <row r="66" spans="1:9" ht="36.6" customHeight="1">
      <c r="A66" s="53" t="s">
        <v>9</v>
      </c>
      <c r="B66" s="201"/>
      <c r="C66" s="198" t="s">
        <v>27</v>
      </c>
      <c r="D66" s="201"/>
      <c r="E66" s="201"/>
      <c r="F66" s="199">
        <v>97812</v>
      </c>
      <c r="G66" s="199">
        <f>G70</f>
        <v>97812</v>
      </c>
      <c r="H66" s="200">
        <f t="shared" si="0"/>
        <v>1</v>
      </c>
    </row>
    <row r="67" spans="1:9" ht="60" hidden="1" customHeight="1">
      <c r="A67" s="185" t="s">
        <v>299</v>
      </c>
      <c r="B67" s="159"/>
      <c r="C67" s="198"/>
      <c r="D67" s="159" t="s">
        <v>159</v>
      </c>
      <c r="E67" s="159"/>
      <c r="F67" s="199">
        <v>97812</v>
      </c>
      <c r="G67" s="199">
        <f>G68</f>
        <v>0</v>
      </c>
      <c r="H67" s="200">
        <f t="shared" si="0"/>
        <v>0</v>
      </c>
    </row>
    <row r="68" spans="1:9" ht="63" hidden="1">
      <c r="A68" s="183" t="s">
        <v>300</v>
      </c>
      <c r="B68" s="201"/>
      <c r="C68" s="198"/>
      <c r="D68" s="201" t="s">
        <v>219</v>
      </c>
      <c r="E68" s="201"/>
      <c r="F68" s="203">
        <v>97812</v>
      </c>
      <c r="G68" s="203">
        <f>G69</f>
        <v>0</v>
      </c>
      <c r="H68" s="200">
        <f t="shared" si="0"/>
        <v>0</v>
      </c>
    </row>
    <row r="69" spans="1:9" ht="110.25" hidden="1">
      <c r="A69" s="183" t="s">
        <v>344</v>
      </c>
      <c r="B69" s="201"/>
      <c r="C69" s="198"/>
      <c r="D69" s="201" t="s">
        <v>345</v>
      </c>
      <c r="E69" s="201"/>
      <c r="F69" s="203">
        <v>81945</v>
      </c>
      <c r="G69" s="203">
        <v>0</v>
      </c>
      <c r="H69" s="200">
        <f t="shared" si="0"/>
        <v>0</v>
      </c>
    </row>
    <row r="70" spans="1:9" ht="57" customHeight="1">
      <c r="A70" s="152" t="s">
        <v>299</v>
      </c>
      <c r="B70" s="201"/>
      <c r="C70" s="202"/>
      <c r="D70" s="55" t="s">
        <v>159</v>
      </c>
      <c r="E70" s="201"/>
      <c r="F70" s="203">
        <f>F93</f>
        <v>97812</v>
      </c>
      <c r="G70" s="203">
        <f>G93</f>
        <v>97812</v>
      </c>
      <c r="H70" s="207">
        <f t="shared" si="0"/>
        <v>1</v>
      </c>
    </row>
    <row r="71" spans="1:9" ht="84.6" hidden="1" customHeight="1">
      <c r="A71" s="186" t="s">
        <v>346</v>
      </c>
      <c r="B71" s="214"/>
      <c r="C71" s="215"/>
      <c r="D71" s="214" t="s">
        <v>347</v>
      </c>
      <c r="E71" s="214"/>
      <c r="F71" s="216">
        <v>4313</v>
      </c>
      <c r="G71" s="216">
        <v>0</v>
      </c>
      <c r="H71" s="207">
        <f t="shared" si="0"/>
        <v>0</v>
      </c>
    </row>
    <row r="72" spans="1:9" ht="47.25" hidden="1">
      <c r="A72" s="187" t="s">
        <v>139</v>
      </c>
      <c r="B72" s="214"/>
      <c r="C72" s="215"/>
      <c r="D72" s="214"/>
      <c r="E72" s="214">
        <v>800</v>
      </c>
      <c r="F72" s="216">
        <v>4313</v>
      </c>
      <c r="G72" s="216">
        <v>0</v>
      </c>
      <c r="H72" s="207">
        <f t="shared" si="0"/>
        <v>0</v>
      </c>
    </row>
    <row r="73" spans="1:9" ht="42" hidden="1" customHeight="1">
      <c r="A73" s="187" t="s">
        <v>348</v>
      </c>
      <c r="B73" s="214"/>
      <c r="C73" s="215"/>
      <c r="D73" s="214" t="s">
        <v>349</v>
      </c>
      <c r="E73" s="214"/>
      <c r="F73" s="216">
        <v>11554</v>
      </c>
      <c r="G73" s="216">
        <v>0</v>
      </c>
      <c r="H73" s="207">
        <f t="shared" si="0"/>
        <v>0</v>
      </c>
    </row>
    <row r="74" spans="1:9" ht="47.25" hidden="1">
      <c r="A74" s="188" t="s">
        <v>139</v>
      </c>
      <c r="B74" s="214"/>
      <c r="C74" s="215"/>
      <c r="D74" s="214"/>
      <c r="E74" s="214">
        <v>800</v>
      </c>
      <c r="F74" s="216">
        <v>11554</v>
      </c>
      <c r="G74" s="216">
        <v>0</v>
      </c>
      <c r="H74" s="207">
        <f t="shared" si="0"/>
        <v>0</v>
      </c>
    </row>
    <row r="75" spans="1:9" s="153" customFormat="1" ht="78.75" hidden="1">
      <c r="A75" s="186" t="s">
        <v>266</v>
      </c>
      <c r="B75" s="214"/>
      <c r="C75" s="215"/>
      <c r="D75" s="214" t="s">
        <v>154</v>
      </c>
      <c r="E75" s="214"/>
      <c r="F75" s="216">
        <f>F76</f>
        <v>179757</v>
      </c>
      <c r="G75" s="216">
        <v>0</v>
      </c>
      <c r="H75" s="207">
        <f t="shared" ref="H75" si="8">G75/F75</f>
        <v>0</v>
      </c>
    </row>
    <row r="76" spans="1:9" s="153" customFormat="1" ht="78.75" hidden="1">
      <c r="A76" s="188" t="s">
        <v>266</v>
      </c>
      <c r="B76" s="214"/>
      <c r="C76" s="215"/>
      <c r="D76" s="214" t="s">
        <v>214</v>
      </c>
      <c r="E76" s="214"/>
      <c r="F76" s="216">
        <f>F77+F87+F91+F85+F83+F89+F93</f>
        <v>179757</v>
      </c>
      <c r="G76" s="216">
        <v>0</v>
      </c>
      <c r="H76" s="207">
        <f t="shared" si="0"/>
        <v>0</v>
      </c>
    </row>
    <row r="77" spans="1:9" s="153" customFormat="1" ht="47.25" hidden="1">
      <c r="A77" s="186" t="s">
        <v>81</v>
      </c>
      <c r="B77" s="214"/>
      <c r="C77" s="215"/>
      <c r="D77" s="201" t="s">
        <v>215</v>
      </c>
      <c r="E77" s="214"/>
      <c r="F77" s="216">
        <f>F82</f>
        <v>0</v>
      </c>
      <c r="G77" s="216">
        <v>0</v>
      </c>
      <c r="H77" s="207" t="e">
        <f t="shared" si="0"/>
        <v>#DIV/0!</v>
      </c>
    </row>
    <row r="78" spans="1:9" s="153" customFormat="1" ht="31.5" hidden="1">
      <c r="A78" s="188" t="s">
        <v>130</v>
      </c>
      <c r="B78" s="214"/>
      <c r="C78" s="215"/>
      <c r="D78" s="214" t="s">
        <v>153</v>
      </c>
      <c r="E78" s="214"/>
      <c r="F78" s="216"/>
      <c r="G78" s="216">
        <v>0</v>
      </c>
      <c r="H78" s="207" t="e">
        <f t="shared" si="0"/>
        <v>#DIV/0!</v>
      </c>
    </row>
    <row r="79" spans="1:9" s="153" customFormat="1" ht="22.15" hidden="1" customHeight="1">
      <c r="A79" s="189" t="s">
        <v>331</v>
      </c>
      <c r="B79" s="214"/>
      <c r="C79" s="215"/>
      <c r="D79" s="214" t="s">
        <v>332</v>
      </c>
      <c r="E79" s="214"/>
      <c r="F79" s="216"/>
      <c r="G79" s="216">
        <v>0</v>
      </c>
      <c r="H79" s="207" t="e">
        <f t="shared" si="0"/>
        <v>#DIV/0!</v>
      </c>
    </row>
    <row r="80" spans="1:9" ht="63" hidden="1">
      <c r="A80" s="188" t="s">
        <v>333</v>
      </c>
      <c r="B80" s="214"/>
      <c r="C80" s="215"/>
      <c r="D80" s="214" t="s">
        <v>334</v>
      </c>
      <c r="E80" s="214"/>
      <c r="F80" s="216">
        <v>0</v>
      </c>
      <c r="G80" s="216">
        <v>0</v>
      </c>
      <c r="H80" s="207" t="e">
        <f t="shared" si="0"/>
        <v>#DIV/0!</v>
      </c>
    </row>
    <row r="81" spans="1:8" ht="63" hidden="1">
      <c r="A81" s="182" t="s">
        <v>335</v>
      </c>
      <c r="B81" s="217"/>
      <c r="C81" s="218"/>
      <c r="D81" s="217" t="s">
        <v>336</v>
      </c>
      <c r="E81" s="217"/>
      <c r="F81" s="219">
        <v>0</v>
      </c>
      <c r="G81" s="219">
        <f>G82</f>
        <v>0</v>
      </c>
      <c r="H81" s="207" t="e">
        <f t="shared" si="0"/>
        <v>#DIV/0!</v>
      </c>
    </row>
    <row r="82" spans="1:8" ht="7.9" hidden="1" customHeight="1">
      <c r="A82" s="184" t="s">
        <v>139</v>
      </c>
      <c r="B82" s="214"/>
      <c r="C82" s="215"/>
      <c r="D82" s="214"/>
      <c r="E82" s="214">
        <v>200</v>
      </c>
      <c r="F82" s="216">
        <v>0</v>
      </c>
      <c r="G82" s="216">
        <f>G84+G85+G86</f>
        <v>0</v>
      </c>
      <c r="H82" s="207" t="e">
        <f t="shared" si="0"/>
        <v>#DIV/0!</v>
      </c>
    </row>
    <row r="83" spans="1:8" ht="94.5" hidden="1">
      <c r="A83" s="184" t="s">
        <v>337</v>
      </c>
      <c r="B83" s="201"/>
      <c r="C83" s="202"/>
      <c r="D83" s="201" t="s">
        <v>338</v>
      </c>
      <c r="E83" s="201"/>
      <c r="F83" s="216">
        <f>F84</f>
        <v>0</v>
      </c>
      <c r="G83" s="216">
        <f>G87</f>
        <v>0</v>
      </c>
      <c r="H83" s="207" t="e">
        <f t="shared" si="0"/>
        <v>#DIV/0!</v>
      </c>
    </row>
    <row r="84" spans="1:8" hidden="1">
      <c r="A84" s="188" t="s">
        <v>110</v>
      </c>
      <c r="B84" s="214"/>
      <c r="C84" s="215"/>
      <c r="D84" s="214"/>
      <c r="E84" s="214">
        <v>500</v>
      </c>
      <c r="F84" s="216">
        <v>0</v>
      </c>
      <c r="G84" s="216">
        <v>0</v>
      </c>
      <c r="H84" s="207" t="e">
        <f t="shared" si="0"/>
        <v>#DIV/0!</v>
      </c>
    </row>
    <row r="85" spans="1:8" ht="1.1499999999999999" hidden="1" customHeight="1">
      <c r="A85" s="188" t="s">
        <v>339</v>
      </c>
      <c r="B85" s="214"/>
      <c r="C85" s="215"/>
      <c r="D85" s="214" t="s">
        <v>340</v>
      </c>
      <c r="E85" s="214"/>
      <c r="F85" s="216">
        <f>F86</f>
        <v>0</v>
      </c>
      <c r="G85" s="216">
        <v>0</v>
      </c>
      <c r="H85" s="207" t="e">
        <f t="shared" si="0"/>
        <v>#DIV/0!</v>
      </c>
    </row>
    <row r="86" spans="1:8" hidden="1">
      <c r="A86" s="183" t="s">
        <v>110</v>
      </c>
      <c r="B86" s="201"/>
      <c r="C86" s="202"/>
      <c r="D86" s="201"/>
      <c r="E86" s="201">
        <v>500</v>
      </c>
      <c r="F86" s="203">
        <v>0</v>
      </c>
      <c r="G86" s="203">
        <v>0</v>
      </c>
      <c r="H86" s="207" t="e">
        <f t="shared" si="0"/>
        <v>#DIV/0!</v>
      </c>
    </row>
    <row r="87" spans="1:8" ht="31.5" hidden="1">
      <c r="A87" s="183" t="s">
        <v>216</v>
      </c>
      <c r="B87" s="201"/>
      <c r="C87" s="198"/>
      <c r="D87" s="213" t="s">
        <v>217</v>
      </c>
      <c r="E87" s="201"/>
      <c r="F87" s="203">
        <f>F90</f>
        <v>0</v>
      </c>
      <c r="G87" s="203">
        <v>0</v>
      </c>
      <c r="H87" s="207" t="e">
        <f t="shared" si="0"/>
        <v>#DIV/0!</v>
      </c>
    </row>
    <row r="88" spans="1:8" ht="78.75" hidden="1">
      <c r="A88" s="182" t="s">
        <v>341</v>
      </c>
      <c r="B88" s="159"/>
      <c r="C88" s="198"/>
      <c r="D88" s="159" t="s">
        <v>342</v>
      </c>
      <c r="E88" s="159"/>
      <c r="F88" s="199">
        <v>0</v>
      </c>
      <c r="G88" s="199">
        <v>0</v>
      </c>
      <c r="H88" s="207" t="e">
        <f t="shared" ref="H88:H117" si="9">G88/F88</f>
        <v>#DIV/0!</v>
      </c>
    </row>
    <row r="89" spans="1:8" hidden="1">
      <c r="A89" s="183" t="s">
        <v>110</v>
      </c>
      <c r="B89" s="201"/>
      <c r="C89" s="202"/>
      <c r="D89" s="201"/>
      <c r="E89" s="201">
        <v>500</v>
      </c>
      <c r="F89" s="203">
        <v>0</v>
      </c>
      <c r="G89" s="203">
        <f>G90+G92+G94</f>
        <v>179757</v>
      </c>
      <c r="H89" s="207" t="e">
        <f t="shared" si="9"/>
        <v>#DIV/0!</v>
      </c>
    </row>
    <row r="90" spans="1:8" ht="47.25" hidden="1">
      <c r="A90" s="183" t="s">
        <v>139</v>
      </c>
      <c r="B90" s="201"/>
      <c r="C90" s="202"/>
      <c r="D90" s="201"/>
      <c r="E90" s="201">
        <v>200</v>
      </c>
      <c r="F90" s="203">
        <v>0</v>
      </c>
      <c r="G90" s="203">
        <f>G91</f>
        <v>0</v>
      </c>
      <c r="H90" s="207" t="e">
        <f t="shared" si="9"/>
        <v>#DIV/0!</v>
      </c>
    </row>
    <row r="91" spans="1:8" ht="8.4499999999999993" hidden="1" customHeight="1">
      <c r="A91" s="184" t="s">
        <v>130</v>
      </c>
      <c r="B91" s="201"/>
      <c r="C91" s="202"/>
      <c r="D91" s="213" t="s">
        <v>218</v>
      </c>
      <c r="E91" s="201"/>
      <c r="F91" s="203">
        <f>F94</f>
        <v>81945</v>
      </c>
      <c r="G91" s="203">
        <v>0</v>
      </c>
      <c r="H91" s="207">
        <f t="shared" si="9"/>
        <v>0</v>
      </c>
    </row>
    <row r="92" spans="1:8" ht="63" hidden="1">
      <c r="A92" s="183" t="s">
        <v>267</v>
      </c>
      <c r="B92" s="201"/>
      <c r="C92" s="202"/>
      <c r="D92" s="201" t="s">
        <v>343</v>
      </c>
      <c r="E92" s="201"/>
      <c r="F92" s="203">
        <v>0</v>
      </c>
      <c r="G92" s="203">
        <f>G93</f>
        <v>97812</v>
      </c>
      <c r="H92" s="207" t="e">
        <f t="shared" si="9"/>
        <v>#DIV/0!</v>
      </c>
    </row>
    <row r="93" spans="1:8" ht="69" customHeight="1">
      <c r="A93" s="184" t="s">
        <v>300</v>
      </c>
      <c r="B93" s="201"/>
      <c r="C93" s="202"/>
      <c r="D93" s="55" t="s">
        <v>219</v>
      </c>
      <c r="E93" s="201"/>
      <c r="F93" s="203">
        <f>F95+F97+F99</f>
        <v>97812</v>
      </c>
      <c r="G93" s="203">
        <f>G95+G97+G99</f>
        <v>97812</v>
      </c>
      <c r="H93" s="207">
        <f t="shared" si="9"/>
        <v>1</v>
      </c>
    </row>
    <row r="94" spans="1:8" s="153" customFormat="1" ht="114.6" customHeight="1">
      <c r="A94" s="184" t="s">
        <v>344</v>
      </c>
      <c r="B94" s="201"/>
      <c r="C94" s="202"/>
      <c r="D94" s="152" t="s">
        <v>345</v>
      </c>
      <c r="E94" s="201"/>
      <c r="F94" s="203">
        <f>F95</f>
        <v>81945</v>
      </c>
      <c r="G94" s="203">
        <f>G95</f>
        <v>81945</v>
      </c>
      <c r="H94" s="207">
        <f t="shared" si="9"/>
        <v>1</v>
      </c>
    </row>
    <row r="95" spans="1:8" s="153" customFormat="1" ht="92.45" customHeight="1">
      <c r="A95" s="184" t="s">
        <v>371</v>
      </c>
      <c r="B95" s="201"/>
      <c r="C95" s="202"/>
      <c r="D95" s="55"/>
      <c r="E95" s="201">
        <v>800</v>
      </c>
      <c r="F95" s="203">
        <v>81945</v>
      </c>
      <c r="G95" s="203">
        <v>81945</v>
      </c>
      <c r="H95" s="207">
        <f t="shared" ref="H95" si="10">G95/F95</f>
        <v>1</v>
      </c>
    </row>
    <row r="96" spans="1:8" ht="78.75">
      <c r="A96" s="194" t="s">
        <v>346</v>
      </c>
      <c r="B96" s="220"/>
      <c r="C96" s="221"/>
      <c r="D96" s="55" t="s">
        <v>347</v>
      </c>
      <c r="E96" s="220"/>
      <c r="F96" s="205">
        <f>F97</f>
        <v>4313</v>
      </c>
      <c r="G96" s="205">
        <f>G97</f>
        <v>4313</v>
      </c>
      <c r="H96" s="253">
        <f t="shared" si="9"/>
        <v>1</v>
      </c>
    </row>
    <row r="97" spans="1:8" s="153" customFormat="1" ht="90" customHeight="1">
      <c r="A97" s="195" t="s">
        <v>371</v>
      </c>
      <c r="B97" s="220"/>
      <c r="C97" s="221"/>
      <c r="D97" s="55"/>
      <c r="E97" s="223">
        <v>800</v>
      </c>
      <c r="F97" s="205">
        <v>4313</v>
      </c>
      <c r="G97" s="205">
        <v>4313</v>
      </c>
      <c r="H97" s="253">
        <f t="shared" si="9"/>
        <v>1</v>
      </c>
    </row>
    <row r="98" spans="1:8" s="153" customFormat="1" ht="119.45" customHeight="1">
      <c r="A98" s="190" t="s">
        <v>348</v>
      </c>
      <c r="B98" s="220"/>
      <c r="C98" s="221"/>
      <c r="D98" s="55" t="s">
        <v>367</v>
      </c>
      <c r="E98" s="223"/>
      <c r="F98" s="205">
        <f>F99</f>
        <v>11554</v>
      </c>
      <c r="G98" s="205">
        <f>G99</f>
        <v>11554</v>
      </c>
      <c r="H98" s="253">
        <f t="shared" si="9"/>
        <v>1</v>
      </c>
    </row>
    <row r="99" spans="1:8" s="153" customFormat="1" ht="81" customHeight="1">
      <c r="A99" s="190" t="s">
        <v>371</v>
      </c>
      <c r="B99" s="220"/>
      <c r="C99" s="221"/>
      <c r="D99" s="55"/>
      <c r="E99" s="223">
        <v>800</v>
      </c>
      <c r="F99" s="205">
        <v>11554</v>
      </c>
      <c r="G99" s="205">
        <v>11554</v>
      </c>
      <c r="H99" s="253">
        <f t="shared" si="9"/>
        <v>1</v>
      </c>
    </row>
    <row r="100" spans="1:8" ht="31.15" customHeight="1">
      <c r="A100" s="196" t="s">
        <v>10</v>
      </c>
      <c r="B100" s="55"/>
      <c r="C100" s="127" t="s">
        <v>28</v>
      </c>
      <c r="D100" s="158"/>
      <c r="E100" s="158"/>
      <c r="F100" s="197">
        <f>F107+F113</f>
        <v>1581230</v>
      </c>
      <c r="G100" s="234">
        <f>G107+G113</f>
        <v>1205007.33</v>
      </c>
      <c r="H100" s="222">
        <f t="shared" si="9"/>
        <v>0.76206961036661336</v>
      </c>
    </row>
    <row r="101" spans="1:8" hidden="1">
      <c r="A101" s="182" t="s">
        <v>2</v>
      </c>
      <c r="B101" s="224"/>
      <c r="C101" s="225"/>
      <c r="D101" s="224" t="s">
        <v>76</v>
      </c>
      <c r="E101" s="224"/>
      <c r="F101" s="199">
        <f>F103+F106+F113</f>
        <v>1592784</v>
      </c>
      <c r="G101" s="199">
        <f>G102</f>
        <v>313707.57</v>
      </c>
      <c r="H101" s="200">
        <f t="shared" si="9"/>
        <v>0.1969555005575144</v>
      </c>
    </row>
    <row r="102" spans="1:8" ht="47.25" hidden="1">
      <c r="A102" s="183" t="s">
        <v>139</v>
      </c>
      <c r="B102" s="226"/>
      <c r="C102" s="227"/>
      <c r="D102" s="226"/>
      <c r="E102" s="226">
        <v>800</v>
      </c>
      <c r="F102" s="203">
        <v>4313</v>
      </c>
      <c r="G102" s="203">
        <f>G110</f>
        <v>313707.57</v>
      </c>
      <c r="H102" s="200">
        <f t="shared" si="9"/>
        <v>72.73535126362161</v>
      </c>
    </row>
    <row r="103" spans="1:8" ht="62.25" hidden="1" customHeight="1">
      <c r="A103" s="183" t="s">
        <v>348</v>
      </c>
      <c r="B103" s="228"/>
      <c r="C103" s="229"/>
      <c r="D103" s="201" t="s">
        <v>349</v>
      </c>
      <c r="E103" s="201"/>
      <c r="F103" s="203">
        <f>F104</f>
        <v>11554</v>
      </c>
      <c r="G103" s="203">
        <v>0</v>
      </c>
      <c r="H103" s="200">
        <f t="shared" si="9"/>
        <v>0</v>
      </c>
    </row>
    <row r="104" spans="1:8" ht="47.25" hidden="1">
      <c r="A104" s="183" t="s">
        <v>139</v>
      </c>
      <c r="B104" s="228"/>
      <c r="C104" s="229"/>
      <c r="D104" s="201"/>
      <c r="E104" s="201">
        <v>800</v>
      </c>
      <c r="F104" s="203">
        <v>11554</v>
      </c>
      <c r="G104" s="203">
        <v>0</v>
      </c>
      <c r="H104" s="200">
        <f t="shared" si="9"/>
        <v>0</v>
      </c>
    </row>
    <row r="105" spans="1:8" hidden="1">
      <c r="A105" s="183" t="str">
        <f>'[1]прил 3'!B23</f>
        <v>Жилищно-коммунальное хозяйство</v>
      </c>
      <c r="B105" s="228"/>
      <c r="C105" s="229" t="s">
        <v>28</v>
      </c>
      <c r="D105" s="201"/>
      <c r="E105" s="201"/>
      <c r="F105" s="203">
        <f>F106+F113</f>
        <v>1581230</v>
      </c>
      <c r="G105" s="203">
        <v>0</v>
      </c>
      <c r="H105" s="200">
        <f t="shared" si="9"/>
        <v>0</v>
      </c>
    </row>
    <row r="106" spans="1:8" hidden="1">
      <c r="A106" s="183" t="s">
        <v>2</v>
      </c>
      <c r="B106" s="201"/>
      <c r="C106" s="202"/>
      <c r="D106" s="201" t="s">
        <v>76</v>
      </c>
      <c r="E106" s="201"/>
      <c r="F106" s="203">
        <f>F108+F111+F118</f>
        <v>331230</v>
      </c>
      <c r="G106" s="203">
        <v>0</v>
      </c>
      <c r="H106" s="200">
        <f t="shared" si="9"/>
        <v>0</v>
      </c>
    </row>
    <row r="107" spans="1:8" ht="22.9" customHeight="1">
      <c r="A107" s="183" t="s">
        <v>2</v>
      </c>
      <c r="B107" s="201"/>
      <c r="C107" s="202"/>
      <c r="D107" s="201" t="s">
        <v>76</v>
      </c>
      <c r="E107" s="201"/>
      <c r="F107" s="203">
        <f>F110+F112</f>
        <v>331230</v>
      </c>
      <c r="G107" s="203">
        <f>G108+G111</f>
        <v>327266.43</v>
      </c>
      <c r="H107" s="207">
        <f t="shared" si="9"/>
        <v>0.98803378317181412</v>
      </c>
    </row>
    <row r="108" spans="1:8" ht="76.900000000000006" customHeight="1">
      <c r="A108" s="184" t="s">
        <v>220</v>
      </c>
      <c r="B108" s="201"/>
      <c r="C108" s="202"/>
      <c r="D108" s="201" t="s">
        <v>104</v>
      </c>
      <c r="E108" s="201"/>
      <c r="F108" s="203">
        <f>F110</f>
        <v>314230</v>
      </c>
      <c r="G108" s="203">
        <f>G110</f>
        <v>313707.57</v>
      </c>
      <c r="H108" s="207">
        <f t="shared" si="9"/>
        <v>0.99833742799859981</v>
      </c>
    </row>
    <row r="109" spans="1:8" ht="61.15" hidden="1" customHeight="1">
      <c r="A109" s="183" t="s">
        <v>350</v>
      </c>
      <c r="B109" s="201"/>
      <c r="C109" s="201"/>
      <c r="D109" s="201" t="s">
        <v>351</v>
      </c>
      <c r="E109" s="201"/>
      <c r="F109" s="203"/>
      <c r="G109" s="203">
        <v>0</v>
      </c>
      <c r="H109" s="207" t="e">
        <f t="shared" si="9"/>
        <v>#DIV/0!</v>
      </c>
    </row>
    <row r="110" spans="1:8" ht="55.15" customHeight="1">
      <c r="A110" s="183" t="s">
        <v>139</v>
      </c>
      <c r="B110" s="201"/>
      <c r="C110" s="201"/>
      <c r="D110" s="201"/>
      <c r="E110" s="201">
        <v>200</v>
      </c>
      <c r="F110" s="203">
        <v>314230</v>
      </c>
      <c r="G110" s="203">
        <v>313707.57</v>
      </c>
      <c r="H110" s="207">
        <f t="shared" si="9"/>
        <v>0.99833742799859981</v>
      </c>
    </row>
    <row r="111" spans="1:8" ht="53.45" customHeight="1">
      <c r="A111" s="184" t="s">
        <v>87</v>
      </c>
      <c r="B111" s="201"/>
      <c r="C111" s="201"/>
      <c r="D111" s="201" t="s">
        <v>221</v>
      </c>
      <c r="E111" s="201"/>
      <c r="F111" s="203">
        <f>F112</f>
        <v>17000</v>
      </c>
      <c r="G111" s="203">
        <f>G112</f>
        <v>13558.86</v>
      </c>
      <c r="H111" s="207">
        <f t="shared" si="9"/>
        <v>0.79758000000000007</v>
      </c>
    </row>
    <row r="112" spans="1:8" ht="47.25">
      <c r="A112" s="183" t="s">
        <v>139</v>
      </c>
      <c r="B112" s="201"/>
      <c r="C112" s="201"/>
      <c r="D112" s="201"/>
      <c r="E112" s="201">
        <v>200</v>
      </c>
      <c r="F112" s="203">
        <v>17000</v>
      </c>
      <c r="G112" s="203">
        <v>13558.86</v>
      </c>
      <c r="H112" s="207">
        <f t="shared" si="9"/>
        <v>0.79758000000000007</v>
      </c>
    </row>
    <row r="113" spans="1:8" ht="78.75">
      <c r="A113" s="183" t="s">
        <v>308</v>
      </c>
      <c r="B113" s="159"/>
      <c r="C113" s="159"/>
      <c r="D113" s="201" t="s">
        <v>247</v>
      </c>
      <c r="E113" s="159"/>
      <c r="F113" s="203">
        <f>F114</f>
        <v>1250000</v>
      </c>
      <c r="G113" s="203">
        <f>G116</f>
        <v>877740.9</v>
      </c>
      <c r="H113" s="207">
        <f t="shared" si="9"/>
        <v>0.70219271999999999</v>
      </c>
    </row>
    <row r="114" spans="1:8" ht="78.75">
      <c r="A114" s="183" t="s">
        <v>308</v>
      </c>
      <c r="B114" s="159"/>
      <c r="C114" s="159"/>
      <c r="D114" s="201" t="s">
        <v>248</v>
      </c>
      <c r="E114" s="201"/>
      <c r="F114" s="203">
        <f>F115</f>
        <v>1250000</v>
      </c>
      <c r="G114" s="203">
        <f>G115</f>
        <v>877740.9</v>
      </c>
      <c r="H114" s="207">
        <f t="shared" si="9"/>
        <v>0.70219271999999999</v>
      </c>
    </row>
    <row r="115" spans="1:8" ht="94.5">
      <c r="A115" s="184" t="s">
        <v>309</v>
      </c>
      <c r="B115" s="159"/>
      <c r="C115" s="159"/>
      <c r="D115" s="201" t="s">
        <v>249</v>
      </c>
      <c r="E115" s="201"/>
      <c r="F115" s="203">
        <f>F116</f>
        <v>1250000</v>
      </c>
      <c r="G115" s="203">
        <f>G116</f>
        <v>877740.9</v>
      </c>
      <c r="H115" s="207">
        <f t="shared" si="9"/>
        <v>0.70219271999999999</v>
      </c>
    </row>
    <row r="116" spans="1:8" ht="47.45" customHeight="1">
      <c r="A116" s="183" t="s">
        <v>139</v>
      </c>
      <c r="B116" s="201"/>
      <c r="C116" s="201"/>
      <c r="D116" s="201"/>
      <c r="E116" s="201">
        <v>200</v>
      </c>
      <c r="F116" s="203">
        <v>1250000</v>
      </c>
      <c r="G116" s="203">
        <v>877740.9</v>
      </c>
      <c r="H116" s="207">
        <f t="shared" si="9"/>
        <v>0.70219271999999999</v>
      </c>
    </row>
    <row r="117" spans="1:8" ht="31.5" hidden="1">
      <c r="A117" s="184" t="s">
        <v>352</v>
      </c>
      <c r="B117" s="201"/>
      <c r="C117" s="202"/>
      <c r="D117" s="201" t="s">
        <v>268</v>
      </c>
      <c r="E117" s="201"/>
      <c r="F117" s="203">
        <f>F118</f>
        <v>0</v>
      </c>
      <c r="G117" s="203">
        <v>0</v>
      </c>
      <c r="H117" s="200" t="e">
        <f t="shared" si="9"/>
        <v>#DIV/0!</v>
      </c>
    </row>
    <row r="118" spans="1:8" ht="3.6" hidden="1" customHeight="1">
      <c r="A118" s="183" t="s">
        <v>139</v>
      </c>
      <c r="B118" s="201"/>
      <c r="C118" s="202"/>
      <c r="D118" s="201"/>
      <c r="E118" s="201">
        <v>200</v>
      </c>
      <c r="F118" s="203">
        <v>0</v>
      </c>
      <c r="G118" s="203">
        <v>0</v>
      </c>
      <c r="H118" s="200" t="e">
        <f t="shared" ref="H118:H136" si="11">G118/F118</f>
        <v>#DIV/0!</v>
      </c>
    </row>
    <row r="119" spans="1:8">
      <c r="A119" s="193" t="s">
        <v>12</v>
      </c>
      <c r="B119" s="159"/>
      <c r="C119" s="198" t="s">
        <v>30</v>
      </c>
      <c r="D119" s="159"/>
      <c r="E119" s="159"/>
      <c r="F119" s="199">
        <f>F120+F124+F131</f>
        <v>1469537</v>
      </c>
      <c r="G119" s="199">
        <f>G120+G124+G131</f>
        <v>1239008.5699999998</v>
      </c>
      <c r="H119" s="200">
        <f t="shared" si="11"/>
        <v>0.84312852959809781</v>
      </c>
    </row>
    <row r="120" spans="1:8">
      <c r="A120" s="184" t="s">
        <v>2</v>
      </c>
      <c r="B120" s="201"/>
      <c r="C120" s="202"/>
      <c r="D120" s="201" t="s">
        <v>76</v>
      </c>
      <c r="E120" s="201"/>
      <c r="F120" s="203">
        <f>F121+F130</f>
        <v>982972</v>
      </c>
      <c r="G120" s="203">
        <f>G121+G130</f>
        <v>852939.8899999999</v>
      </c>
      <c r="H120" s="207">
        <f t="shared" si="11"/>
        <v>0.86771534692748109</v>
      </c>
    </row>
    <row r="121" spans="1:8">
      <c r="A121" s="184" t="s">
        <v>13</v>
      </c>
      <c r="B121" s="201"/>
      <c r="C121" s="202"/>
      <c r="D121" s="201" t="s">
        <v>222</v>
      </c>
      <c r="E121" s="201"/>
      <c r="F121" s="203">
        <f>530000</f>
        <v>530000</v>
      </c>
      <c r="G121" s="203">
        <f>G122</f>
        <v>496576.49</v>
      </c>
      <c r="H121" s="207">
        <f t="shared" si="11"/>
        <v>0.93693677358490568</v>
      </c>
    </row>
    <row r="122" spans="1:8" ht="47.25">
      <c r="A122" s="184" t="s">
        <v>139</v>
      </c>
      <c r="B122" s="201"/>
      <c r="C122" s="202"/>
      <c r="D122" s="201"/>
      <c r="E122" s="201">
        <v>200</v>
      </c>
      <c r="F122" s="203">
        <v>530000</v>
      </c>
      <c r="G122" s="203">
        <f>367055.49+129521</f>
        <v>496576.49</v>
      </c>
      <c r="H122" s="207">
        <f t="shared" si="11"/>
        <v>0.93693677358490568</v>
      </c>
    </row>
    <row r="123" spans="1:8" s="153" customFormat="1" ht="63">
      <c r="A123" s="184" t="s">
        <v>353</v>
      </c>
      <c r="B123" s="201"/>
      <c r="C123" s="202"/>
      <c r="D123" s="201" t="s">
        <v>354</v>
      </c>
      <c r="E123" s="201"/>
      <c r="F123" s="203">
        <f>F124</f>
        <v>386565</v>
      </c>
      <c r="G123" s="203">
        <f>G124</f>
        <v>386068.68</v>
      </c>
      <c r="H123" s="207">
        <f t="shared" si="11"/>
        <v>0.99871607620969305</v>
      </c>
    </row>
    <row r="124" spans="1:8" s="153" customFormat="1">
      <c r="A124" s="184" t="s">
        <v>110</v>
      </c>
      <c r="B124" s="201"/>
      <c r="C124" s="202"/>
      <c r="D124" s="201"/>
      <c r="E124" s="201">
        <v>500</v>
      </c>
      <c r="F124" s="203">
        <v>386565</v>
      </c>
      <c r="G124" s="203">
        <v>386068.68</v>
      </c>
      <c r="H124" s="207">
        <f t="shared" si="11"/>
        <v>0.99871607620969305</v>
      </c>
    </row>
    <row r="125" spans="1:8" ht="23.45" customHeight="1">
      <c r="A125" s="184" t="s">
        <v>14</v>
      </c>
      <c r="B125" s="201"/>
      <c r="C125" s="202"/>
      <c r="D125" s="201" t="s">
        <v>223</v>
      </c>
      <c r="E125" s="201"/>
      <c r="F125" s="203">
        <v>140000</v>
      </c>
      <c r="G125" s="203">
        <v>114114.54</v>
      </c>
      <c r="H125" s="207">
        <f t="shared" si="11"/>
        <v>0.81510385714285705</v>
      </c>
    </row>
    <row r="126" spans="1:8" ht="37.9" hidden="1" customHeight="1">
      <c r="A126" s="183" t="s">
        <v>15</v>
      </c>
      <c r="B126" s="201"/>
      <c r="C126" s="202"/>
      <c r="D126" s="201" t="s">
        <v>224</v>
      </c>
      <c r="E126" s="201"/>
      <c r="F126" s="203">
        <v>0</v>
      </c>
      <c r="G126" s="203">
        <f>G127</f>
        <v>0</v>
      </c>
      <c r="H126" s="207">
        <v>0</v>
      </c>
    </row>
    <row r="127" spans="1:8" ht="34.15" hidden="1" customHeight="1">
      <c r="A127" s="183" t="s">
        <v>355</v>
      </c>
      <c r="B127" s="201"/>
      <c r="C127" s="202"/>
      <c r="D127" s="201" t="s">
        <v>356</v>
      </c>
      <c r="E127" s="201"/>
      <c r="F127" s="203"/>
      <c r="G127" s="203">
        <f>G128</f>
        <v>0</v>
      </c>
      <c r="H127" s="207">
        <v>0</v>
      </c>
    </row>
    <row r="128" spans="1:8" ht="56.45" hidden="1" customHeight="1">
      <c r="A128" s="184" t="s">
        <v>139</v>
      </c>
      <c r="B128" s="201"/>
      <c r="C128" s="202"/>
      <c r="D128" s="201"/>
      <c r="E128" s="201">
        <v>200</v>
      </c>
      <c r="F128" s="203">
        <v>0</v>
      </c>
      <c r="G128" s="203">
        <v>0</v>
      </c>
      <c r="H128" s="207">
        <v>0</v>
      </c>
    </row>
    <row r="129" spans="1:8" ht="31.5">
      <c r="A129" s="183" t="s">
        <v>15</v>
      </c>
      <c r="B129" s="201"/>
      <c r="C129" s="198"/>
      <c r="D129" s="201" t="s">
        <v>224</v>
      </c>
      <c r="E129" s="230"/>
      <c r="F129" s="203">
        <v>312972</v>
      </c>
      <c r="G129" s="203">
        <v>242248.86</v>
      </c>
      <c r="H129" s="207">
        <f t="shared" si="11"/>
        <v>0.77402726122464627</v>
      </c>
    </row>
    <row r="130" spans="1:8" ht="47.25">
      <c r="A130" s="183" t="s">
        <v>139</v>
      </c>
      <c r="B130" s="201"/>
      <c r="C130" s="202"/>
      <c r="D130" s="201"/>
      <c r="E130" s="231">
        <v>200</v>
      </c>
      <c r="F130" s="203">
        <f>F125+F129</f>
        <v>452972</v>
      </c>
      <c r="G130" s="203">
        <f>G125+G129</f>
        <v>356363.39999999997</v>
      </c>
      <c r="H130" s="207">
        <f t="shared" si="11"/>
        <v>0.78672279964324499</v>
      </c>
    </row>
    <row r="131" spans="1:8" s="153" customFormat="1" ht="63">
      <c r="A131" s="239" t="s">
        <v>305</v>
      </c>
      <c r="B131" s="177"/>
      <c r="C131" s="240"/>
      <c r="D131" s="177" t="s">
        <v>161</v>
      </c>
      <c r="E131" s="177"/>
      <c r="F131" s="255">
        <f>F134</f>
        <v>100000</v>
      </c>
      <c r="G131" s="216">
        <v>0</v>
      </c>
      <c r="H131" s="207">
        <f t="shared" si="11"/>
        <v>0</v>
      </c>
    </row>
    <row r="132" spans="1:8" s="153" customFormat="1" ht="78.75">
      <c r="A132" s="239" t="s">
        <v>357</v>
      </c>
      <c r="B132" s="177"/>
      <c r="C132" s="240"/>
      <c r="D132" s="177" t="s">
        <v>307</v>
      </c>
      <c r="E132" s="177"/>
      <c r="F132" s="255">
        <f>F131</f>
        <v>100000</v>
      </c>
      <c r="G132" s="216">
        <v>0</v>
      </c>
      <c r="H132" s="207">
        <f t="shared" si="11"/>
        <v>0</v>
      </c>
    </row>
    <row r="133" spans="1:8" s="153" customFormat="1" ht="78.75">
      <c r="A133" s="239" t="s">
        <v>306</v>
      </c>
      <c r="B133" s="177"/>
      <c r="C133" s="240"/>
      <c r="D133" s="177" t="s">
        <v>226</v>
      </c>
      <c r="E133" s="177"/>
      <c r="F133" s="255">
        <f>F134</f>
        <v>100000</v>
      </c>
      <c r="G133" s="216">
        <v>0</v>
      </c>
      <c r="H133" s="207">
        <f t="shared" si="11"/>
        <v>0</v>
      </c>
    </row>
    <row r="134" spans="1:8" s="153" customFormat="1" ht="47.25">
      <c r="A134" s="239" t="s">
        <v>139</v>
      </c>
      <c r="B134" s="177"/>
      <c r="C134" s="240"/>
      <c r="D134" s="177"/>
      <c r="E134" s="177">
        <v>200</v>
      </c>
      <c r="F134" s="255">
        <v>100000</v>
      </c>
      <c r="G134" s="216">
        <v>0</v>
      </c>
      <c r="H134" s="207">
        <f t="shared" si="11"/>
        <v>0</v>
      </c>
    </row>
    <row r="135" spans="1:8" ht="22.9" customHeight="1">
      <c r="A135" s="235" t="s">
        <v>136</v>
      </c>
      <c r="B135" s="159"/>
      <c r="C135" s="198" t="s">
        <v>31</v>
      </c>
      <c r="D135" s="159"/>
      <c r="E135" s="230"/>
      <c r="F135" s="219">
        <f>F136</f>
        <v>10000</v>
      </c>
      <c r="G135" s="219">
        <f>G136</f>
        <v>10000</v>
      </c>
      <c r="H135" s="200">
        <f t="shared" si="11"/>
        <v>1</v>
      </c>
    </row>
    <row r="136" spans="1:8" ht="28.9" customHeight="1">
      <c r="A136" s="183" t="s">
        <v>2</v>
      </c>
      <c r="B136" s="201"/>
      <c r="C136" s="202"/>
      <c r="D136" s="201" t="s">
        <v>76</v>
      </c>
      <c r="E136" s="201"/>
      <c r="F136" s="216">
        <f>F137</f>
        <v>10000</v>
      </c>
      <c r="G136" s="216">
        <f>G138</f>
        <v>10000</v>
      </c>
      <c r="H136" s="207">
        <f t="shared" si="11"/>
        <v>1</v>
      </c>
    </row>
    <row r="137" spans="1:8" ht="31.9" customHeight="1">
      <c r="A137" s="183" t="s">
        <v>358</v>
      </c>
      <c r="B137" s="201"/>
      <c r="C137" s="202"/>
      <c r="D137" s="201" t="s">
        <v>359</v>
      </c>
      <c r="E137" s="201"/>
      <c r="F137" s="203">
        <f>F138</f>
        <v>10000</v>
      </c>
      <c r="G137" s="203">
        <f>G138</f>
        <v>10000</v>
      </c>
      <c r="H137" s="207">
        <f t="shared" ref="H137:H154" si="12">G137/F137</f>
        <v>1</v>
      </c>
    </row>
    <row r="138" spans="1:8" ht="47.25">
      <c r="A138" s="183" t="s">
        <v>139</v>
      </c>
      <c r="B138" s="201"/>
      <c r="C138" s="202"/>
      <c r="D138" s="201"/>
      <c r="E138" s="201">
        <v>200</v>
      </c>
      <c r="F138" s="203">
        <v>10000</v>
      </c>
      <c r="G138" s="203">
        <v>10000</v>
      </c>
      <c r="H138" s="207">
        <f t="shared" si="12"/>
        <v>1</v>
      </c>
    </row>
    <row r="139" spans="1:8">
      <c r="A139" s="182" t="s">
        <v>16</v>
      </c>
      <c r="B139" s="159"/>
      <c r="C139" s="198" t="s">
        <v>32</v>
      </c>
      <c r="D139" s="159"/>
      <c r="E139" s="159"/>
      <c r="F139" s="199">
        <f>F140</f>
        <v>100000</v>
      </c>
      <c r="G139" s="199">
        <f>G140</f>
        <v>59629.3</v>
      </c>
      <c r="H139" s="200">
        <f t="shared" si="12"/>
        <v>0.59629300000000007</v>
      </c>
    </row>
    <row r="140" spans="1:8">
      <c r="A140" s="183" t="s">
        <v>2</v>
      </c>
      <c r="B140" s="201"/>
      <c r="C140" s="202"/>
      <c r="D140" s="201" t="s">
        <v>76</v>
      </c>
      <c r="E140" s="201"/>
      <c r="F140" s="203">
        <f>F141</f>
        <v>100000</v>
      </c>
      <c r="G140" s="203">
        <f>G141</f>
        <v>59629.3</v>
      </c>
      <c r="H140" s="207">
        <f t="shared" si="12"/>
        <v>0.59629300000000007</v>
      </c>
    </row>
    <row r="141" spans="1:8">
      <c r="A141" s="183" t="s">
        <v>361</v>
      </c>
      <c r="B141" s="201"/>
      <c r="C141" s="202"/>
      <c r="D141" s="201" t="s">
        <v>362</v>
      </c>
      <c r="E141" s="201"/>
      <c r="F141" s="203">
        <f>F142</f>
        <v>100000</v>
      </c>
      <c r="G141" s="203">
        <f t="shared" ref="G141" si="13">G142</f>
        <v>59629.3</v>
      </c>
      <c r="H141" s="207">
        <f t="shared" si="12"/>
        <v>0.59629300000000007</v>
      </c>
    </row>
    <row r="142" spans="1:8" ht="47.25">
      <c r="A142" s="183" t="s">
        <v>139</v>
      </c>
      <c r="B142" s="201"/>
      <c r="C142" s="202"/>
      <c r="D142" s="201"/>
      <c r="E142" s="201">
        <v>200</v>
      </c>
      <c r="F142" s="203">
        <v>100000</v>
      </c>
      <c r="G142" s="203">
        <v>59629.3</v>
      </c>
      <c r="H142" s="207">
        <f t="shared" si="12"/>
        <v>0.59629300000000007</v>
      </c>
    </row>
    <row r="143" spans="1:8">
      <c r="A143" s="236" t="s">
        <v>228</v>
      </c>
      <c r="B143" s="177"/>
      <c r="C143" s="237" t="s">
        <v>205</v>
      </c>
      <c r="D143" s="177"/>
      <c r="E143" s="177"/>
      <c r="F143" s="238">
        <f t="shared" ref="F143:G145" si="14">F144</f>
        <v>302672</v>
      </c>
      <c r="G143" s="199">
        <f t="shared" si="14"/>
        <v>302611.5</v>
      </c>
      <c r="H143" s="200">
        <f t="shared" si="12"/>
        <v>0.99980011365438493</v>
      </c>
    </row>
    <row r="144" spans="1:8">
      <c r="A144" s="239" t="s">
        <v>2</v>
      </c>
      <c r="B144" s="177"/>
      <c r="C144" s="240"/>
      <c r="D144" s="177" t="s">
        <v>76</v>
      </c>
      <c r="E144" s="177"/>
      <c r="F144" s="241">
        <f t="shared" si="14"/>
        <v>302672</v>
      </c>
      <c r="G144" s="203">
        <f t="shared" si="14"/>
        <v>302611.5</v>
      </c>
      <c r="H144" s="207">
        <f t="shared" si="12"/>
        <v>0.99980011365438493</v>
      </c>
    </row>
    <row r="145" spans="1:8" ht="36.6" customHeight="1">
      <c r="A145" s="239" t="s">
        <v>206</v>
      </c>
      <c r="B145" s="177"/>
      <c r="C145" s="240"/>
      <c r="D145" s="177" t="s">
        <v>229</v>
      </c>
      <c r="E145" s="177"/>
      <c r="F145" s="241">
        <f t="shared" si="14"/>
        <v>302672</v>
      </c>
      <c r="G145" s="203">
        <f t="shared" si="14"/>
        <v>302611.5</v>
      </c>
      <c r="H145" s="207">
        <f t="shared" si="12"/>
        <v>0.99980011365438493</v>
      </c>
    </row>
    <row r="146" spans="1:8" ht="26.45" customHeight="1">
      <c r="A146" s="239" t="s">
        <v>368</v>
      </c>
      <c r="B146" s="164"/>
      <c r="C146" s="237"/>
      <c r="D146" s="177"/>
      <c r="E146" s="177">
        <v>300</v>
      </c>
      <c r="F146" s="241">
        <v>302672</v>
      </c>
      <c r="G146" s="203">
        <v>302611.5</v>
      </c>
      <c r="H146" s="207">
        <f t="shared" si="12"/>
        <v>0.99980011365438493</v>
      </c>
    </row>
    <row r="147" spans="1:8">
      <c r="A147" s="236" t="s">
        <v>363</v>
      </c>
      <c r="B147" s="164"/>
      <c r="C147" s="237" t="s">
        <v>360</v>
      </c>
      <c r="D147" s="164"/>
      <c r="E147" s="164"/>
      <c r="F147" s="242">
        <f>F148</f>
        <v>35000</v>
      </c>
      <c r="G147" s="246">
        <f>G148</f>
        <v>35000</v>
      </c>
      <c r="H147" s="247">
        <f t="shared" si="12"/>
        <v>1</v>
      </c>
    </row>
    <row r="148" spans="1:8" ht="21" customHeight="1">
      <c r="A148" s="239" t="s">
        <v>364</v>
      </c>
      <c r="B148" s="164"/>
      <c r="C148" s="237"/>
      <c r="D148" s="177" t="s">
        <v>82</v>
      </c>
      <c r="E148" s="177"/>
      <c r="F148" s="243">
        <f>F149</f>
        <v>35000</v>
      </c>
      <c r="G148" s="244">
        <f>G149</f>
        <v>35000</v>
      </c>
      <c r="H148" s="245">
        <f t="shared" si="12"/>
        <v>1</v>
      </c>
    </row>
    <row r="149" spans="1:8" ht="47.25">
      <c r="A149" s="239" t="s">
        <v>369</v>
      </c>
      <c r="B149" s="164"/>
      <c r="C149" s="237"/>
      <c r="D149" s="177"/>
      <c r="E149" s="177">
        <v>300</v>
      </c>
      <c r="F149" s="243">
        <v>35000</v>
      </c>
      <c r="G149" s="248">
        <v>35000</v>
      </c>
      <c r="H149" s="249">
        <f t="shared" si="12"/>
        <v>1</v>
      </c>
    </row>
    <row r="150" spans="1:8" ht="33" customHeight="1">
      <c r="A150" s="236" t="str">
        <f>'[1]прил 3'!B10</f>
        <v>Обеспечение проведения выборов и референдумов</v>
      </c>
      <c r="B150" s="164"/>
      <c r="C150" s="237">
        <v>1102</v>
      </c>
      <c r="D150" s="164"/>
      <c r="E150" s="164"/>
      <c r="F150" s="238">
        <f t="shared" ref="F150:G152" si="15">F151</f>
        <v>100000</v>
      </c>
      <c r="G150" s="251">
        <f t="shared" si="15"/>
        <v>92548.4</v>
      </c>
      <c r="H150" s="252">
        <f t="shared" si="12"/>
        <v>0.92548399999999997</v>
      </c>
    </row>
    <row r="151" spans="1:8">
      <c r="A151" s="239" t="s">
        <v>2</v>
      </c>
      <c r="B151" s="177"/>
      <c r="C151" s="240"/>
      <c r="D151" s="177" t="s">
        <v>227</v>
      </c>
      <c r="E151" s="177"/>
      <c r="F151" s="241">
        <f t="shared" si="15"/>
        <v>100000</v>
      </c>
      <c r="G151" s="248">
        <f t="shared" si="15"/>
        <v>92548.4</v>
      </c>
      <c r="H151" s="249">
        <f t="shared" si="12"/>
        <v>0.92548399999999997</v>
      </c>
    </row>
    <row r="152" spans="1:8" ht="31.5">
      <c r="A152" s="239" t="s">
        <v>85</v>
      </c>
      <c r="B152" s="177"/>
      <c r="C152" s="240"/>
      <c r="D152" s="177" t="s">
        <v>230</v>
      </c>
      <c r="E152" s="177"/>
      <c r="F152" s="241">
        <f t="shared" si="15"/>
        <v>100000</v>
      </c>
      <c r="G152" s="248">
        <f t="shared" si="15"/>
        <v>92548.4</v>
      </c>
      <c r="H152" s="249">
        <f t="shared" si="12"/>
        <v>0.92548399999999997</v>
      </c>
    </row>
    <row r="153" spans="1:8" ht="47.25">
      <c r="A153" s="239" t="s">
        <v>139</v>
      </c>
      <c r="B153" s="177"/>
      <c r="C153" s="240"/>
      <c r="D153" s="177"/>
      <c r="E153" s="177">
        <v>200</v>
      </c>
      <c r="F153" s="241">
        <v>100000</v>
      </c>
      <c r="G153" s="248">
        <v>92548.4</v>
      </c>
      <c r="H153" s="249">
        <f t="shared" si="12"/>
        <v>0.92548399999999997</v>
      </c>
    </row>
    <row r="154" spans="1:8">
      <c r="A154" s="256" t="s">
        <v>370</v>
      </c>
      <c r="B154" s="257"/>
      <c r="C154" s="258"/>
      <c r="D154" s="257"/>
      <c r="E154" s="257"/>
      <c r="F154" s="259">
        <f>F150+F147+F143+F139+F135+F119+F100+F66+F59+F53+F31+F27+F14+F10</f>
        <v>9637426</v>
      </c>
      <c r="G154" s="260">
        <f>G150+G147+G143+G139+G135+G119+G100+G66+G59+G53+G31+G27+G14+G10</f>
        <v>8871784.8000000007</v>
      </c>
      <c r="H154" s="261">
        <f t="shared" si="12"/>
        <v>0.92055542631403875</v>
      </c>
    </row>
    <row r="155" spans="1:8">
      <c r="A155" s="191"/>
      <c r="B155" s="61"/>
      <c r="C155" s="232"/>
      <c r="D155" s="61"/>
      <c r="E155" s="61"/>
      <c r="F155" s="233"/>
      <c r="G155" s="250"/>
      <c r="H155" s="250"/>
    </row>
    <row r="156" spans="1:8">
      <c r="A156" s="191"/>
      <c r="B156" s="61"/>
      <c r="C156" s="232"/>
      <c r="D156" s="61"/>
      <c r="E156" s="61"/>
      <c r="F156" s="233"/>
      <c r="G156" s="250"/>
      <c r="H156" s="250"/>
    </row>
    <row r="157" spans="1:8">
      <c r="A157" s="191"/>
      <c r="B157" s="61"/>
      <c r="C157" s="232"/>
      <c r="D157" s="61"/>
      <c r="E157" s="61"/>
      <c r="F157" s="233"/>
      <c r="G157" s="250"/>
      <c r="H157" s="250"/>
    </row>
    <row r="158" spans="1:8">
      <c r="A158" s="191"/>
      <c r="B158" s="61"/>
      <c r="C158" s="232"/>
      <c r="D158" s="61"/>
      <c r="E158" s="61"/>
      <c r="F158" s="233"/>
      <c r="G158" s="250"/>
      <c r="H158" s="250"/>
    </row>
    <row r="159" spans="1:8">
      <c r="A159" s="191"/>
      <c r="B159" s="61"/>
      <c r="C159" s="232"/>
      <c r="D159" s="61"/>
      <c r="E159" s="61"/>
      <c r="F159" s="233"/>
      <c r="G159" s="27"/>
      <c r="H159" s="27"/>
    </row>
    <row r="160" spans="1:8">
      <c r="A160" s="191"/>
      <c r="B160" s="61"/>
      <c r="C160" s="232"/>
      <c r="D160" s="61"/>
      <c r="E160" s="61"/>
      <c r="F160" s="233"/>
      <c r="G160" s="27"/>
      <c r="H160" s="27"/>
    </row>
    <row r="161" spans="1:8">
      <c r="A161" s="191"/>
      <c r="B161" s="61"/>
      <c r="C161" s="232"/>
      <c r="D161" s="61"/>
      <c r="E161" s="61"/>
      <c r="F161" s="233"/>
      <c r="G161" s="27"/>
      <c r="H161" s="27"/>
    </row>
    <row r="162" spans="1:8">
      <c r="A162" s="191"/>
      <c r="B162" s="61"/>
      <c r="C162" s="232"/>
      <c r="D162" s="61"/>
      <c r="E162" s="61"/>
      <c r="F162" s="233"/>
      <c r="G162" s="27"/>
      <c r="H162" s="27"/>
    </row>
    <row r="163" spans="1:8">
      <c r="A163" s="191"/>
      <c r="B163" s="61"/>
      <c r="C163" s="232"/>
      <c r="D163" s="61"/>
      <c r="E163" s="61"/>
      <c r="F163" s="233"/>
      <c r="G163" s="27"/>
      <c r="H163" s="27"/>
    </row>
    <row r="164" spans="1:8">
      <c r="A164" s="191"/>
      <c r="B164" s="61"/>
      <c r="C164" s="232"/>
      <c r="D164" s="61"/>
      <c r="E164" s="61"/>
      <c r="F164" s="233"/>
      <c r="G164" s="27"/>
      <c r="H164" s="27"/>
    </row>
    <row r="165" spans="1:8">
      <c r="A165" s="191"/>
      <c r="B165" s="61"/>
      <c r="C165" s="232"/>
      <c r="D165" s="61"/>
      <c r="E165" s="61"/>
      <c r="F165" s="233"/>
      <c r="G165" s="27"/>
      <c r="H165" s="27"/>
    </row>
    <row r="166" spans="1:8">
      <c r="A166" s="191"/>
      <c r="B166" s="61"/>
      <c r="C166" s="232"/>
      <c r="D166" s="61"/>
      <c r="E166" s="61"/>
      <c r="F166" s="233"/>
      <c r="G166" s="27"/>
      <c r="H166" s="27"/>
    </row>
    <row r="167" spans="1:8">
      <c r="A167" s="191"/>
      <c r="B167" s="61"/>
      <c r="C167" s="232"/>
      <c r="D167" s="61"/>
      <c r="E167" s="61"/>
      <c r="F167" s="233"/>
      <c r="G167" s="27"/>
      <c r="H167" s="27"/>
    </row>
    <row r="168" spans="1:8">
      <c r="A168" s="191"/>
      <c r="B168" s="61"/>
      <c r="C168" s="232"/>
      <c r="D168" s="61"/>
      <c r="E168" s="61"/>
      <c r="F168" s="233"/>
      <c r="G168" s="27"/>
      <c r="H168" s="27"/>
    </row>
    <row r="169" spans="1:8">
      <c r="A169" s="191"/>
      <c r="B169" s="61"/>
      <c r="C169" s="232"/>
      <c r="D169" s="61"/>
      <c r="E169" s="61"/>
      <c r="F169" s="233"/>
      <c r="G169" s="27"/>
      <c r="H169" s="27"/>
    </row>
    <row r="170" spans="1:8">
      <c r="A170" s="191"/>
      <c r="B170" s="61"/>
      <c r="C170" s="61"/>
      <c r="D170" s="61"/>
      <c r="E170" s="61"/>
      <c r="F170" s="233"/>
      <c r="G170" s="27"/>
      <c r="H170" s="27"/>
    </row>
    <row r="171" spans="1:8">
      <c r="A171" s="191"/>
      <c r="B171" s="61"/>
      <c r="C171" s="61"/>
      <c r="D171" s="61"/>
      <c r="E171" s="61"/>
      <c r="F171" s="233"/>
      <c r="G171" s="27"/>
      <c r="H171" s="27"/>
    </row>
    <row r="172" spans="1:8">
      <c r="A172" s="191"/>
      <c r="B172" s="61"/>
      <c r="C172" s="61"/>
      <c r="D172" s="61"/>
      <c r="E172" s="61"/>
      <c r="F172" s="233"/>
      <c r="G172" s="27"/>
      <c r="H172" s="27"/>
    </row>
    <row r="173" spans="1:8">
      <c r="A173" s="191"/>
      <c r="B173" s="61"/>
      <c r="C173" s="61"/>
      <c r="D173" s="61"/>
      <c r="E173" s="61"/>
      <c r="F173" s="233"/>
      <c r="G173" s="27"/>
      <c r="H173" s="27"/>
    </row>
    <row r="174" spans="1:8">
      <c r="A174" s="191"/>
      <c r="B174" s="61"/>
      <c r="C174" s="232"/>
      <c r="D174" s="61"/>
      <c r="E174" s="61"/>
      <c r="F174" s="233"/>
      <c r="G174" s="27"/>
      <c r="H174" s="27"/>
    </row>
    <row r="175" spans="1:8">
      <c r="B175" s="61"/>
      <c r="C175" s="232"/>
      <c r="D175" s="61"/>
      <c r="E175" s="61"/>
      <c r="F175" s="27"/>
      <c r="G175" s="27"/>
      <c r="H175" s="27"/>
    </row>
    <row r="176" spans="1:8">
      <c r="B176" s="61"/>
      <c r="C176" s="232"/>
      <c r="D176" s="61"/>
      <c r="E176" s="61"/>
      <c r="F176" s="27"/>
      <c r="G176" s="27"/>
      <c r="H176" s="27"/>
    </row>
    <row r="177" spans="2:8">
      <c r="B177" s="61"/>
      <c r="C177" s="232"/>
      <c r="D177" s="61"/>
      <c r="E177" s="61"/>
      <c r="F177" s="27"/>
      <c r="G177" s="27"/>
      <c r="H177" s="27"/>
    </row>
    <row r="178" spans="2:8">
      <c r="B178" s="61"/>
      <c r="C178" s="232"/>
      <c r="D178" s="61"/>
      <c r="E178" s="61"/>
      <c r="F178" s="27"/>
      <c r="G178" s="27"/>
      <c r="H178" s="27"/>
    </row>
    <row r="179" spans="2:8">
      <c r="B179" s="61"/>
      <c r="C179" s="232"/>
      <c r="D179" s="61"/>
      <c r="E179" s="61"/>
      <c r="F179" s="27"/>
      <c r="G179" s="27"/>
      <c r="H179" s="27"/>
    </row>
  </sheetData>
  <mergeCells count="9">
    <mergeCell ref="A5:H5"/>
    <mergeCell ref="A6:A7"/>
    <mergeCell ref="B6:B7"/>
    <mergeCell ref="C6:C7"/>
    <mergeCell ref="D6:D7"/>
    <mergeCell ref="E6:E7"/>
    <mergeCell ref="F6:F7"/>
    <mergeCell ref="G6:G7"/>
    <mergeCell ref="H6:H7"/>
  </mergeCells>
  <printOptions horizontalCentered="1"/>
  <pageMargins left="0.19685039370078741" right="0" top="0" bottom="0" header="0" footer="0"/>
  <pageSetup paperSize="9" scale="63" fitToWidth="0" fitToHeight="6" orientation="portrait" r:id="rId1"/>
  <rowBreaks count="1" manualBreakCount="1">
    <brk id="114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8"/>
  <sheetViews>
    <sheetView workbookViewId="0">
      <selection activeCell="B18" sqref="B18"/>
    </sheetView>
  </sheetViews>
  <sheetFormatPr defaultRowHeight="11.25"/>
  <cols>
    <col min="1" max="1" width="11.33203125" customWidth="1"/>
    <col min="2" max="2" width="86" customWidth="1"/>
    <col min="3" max="3" width="54" customWidth="1"/>
  </cols>
  <sheetData>
    <row r="1" spans="1:3" ht="16.5">
      <c r="A1" s="59"/>
      <c r="B1" s="59"/>
      <c r="C1" s="65" t="s">
        <v>111</v>
      </c>
    </row>
    <row r="2" spans="1:3" ht="16.5">
      <c r="A2" s="59"/>
      <c r="B2" s="59"/>
      <c r="C2" s="65" t="str">
        <f>Прил1!F2</f>
        <v>к  Решению МС АСП</v>
      </c>
    </row>
    <row r="3" spans="1:3" ht="16.5">
      <c r="A3" s="59"/>
      <c r="B3" s="59"/>
      <c r="C3" s="65" t="str">
        <f>Прил1!F3</f>
        <v>от 06.02.2025 г.  № 3</v>
      </c>
    </row>
    <row r="4" spans="1:3" ht="15.75">
      <c r="A4" s="62"/>
      <c r="B4" s="59"/>
      <c r="C4" s="59"/>
    </row>
    <row r="5" spans="1:3" ht="42" customHeight="1">
      <c r="A5" s="293" t="s">
        <v>112</v>
      </c>
      <c r="B5" s="293"/>
      <c r="C5" s="293"/>
    </row>
    <row r="6" spans="1:3" ht="15.75">
      <c r="A6" s="60"/>
      <c r="B6" s="59"/>
      <c r="C6" s="59"/>
    </row>
    <row r="7" spans="1:3" ht="16.5">
      <c r="A7" s="63" t="s">
        <v>113</v>
      </c>
      <c r="B7" s="63" t="s">
        <v>0</v>
      </c>
      <c r="C7" s="63" t="s">
        <v>114</v>
      </c>
    </row>
    <row r="8" spans="1:3" ht="42.6" customHeight="1">
      <c r="A8" s="63">
        <v>1</v>
      </c>
      <c r="B8" s="64" t="s">
        <v>157</v>
      </c>
      <c r="C8" s="63">
        <v>995</v>
      </c>
    </row>
  </sheetData>
  <mergeCells count="1">
    <mergeCell ref="A5:C5"/>
  </mergeCells>
  <pageMargins left="0.7" right="0.7" top="0.75" bottom="0.75" header="0.3" footer="0.3"/>
  <pageSetup paperSize="9" scale="7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6"/>
  <sheetViews>
    <sheetView workbookViewId="0">
      <selection activeCell="A6" sqref="A6:E23"/>
    </sheetView>
  </sheetViews>
  <sheetFormatPr defaultColWidth="9.33203125" defaultRowHeight="15.75"/>
  <cols>
    <col min="1" max="1" width="52.6640625" style="21" customWidth="1"/>
    <col min="2" max="2" width="31" style="21" customWidth="1"/>
    <col min="3" max="3" width="31.33203125" style="33" customWidth="1"/>
    <col min="4" max="4" width="29.33203125" style="21" customWidth="1"/>
    <col min="5" max="5" width="26.6640625" style="21" customWidth="1"/>
    <col min="6" max="6" width="24.33203125" style="21" customWidth="1"/>
    <col min="7" max="16384" width="9.33203125" style="21"/>
  </cols>
  <sheetData>
    <row r="1" spans="1:6">
      <c r="E1" s="78" t="s">
        <v>175</v>
      </c>
    </row>
    <row r="2" spans="1:6">
      <c r="E2" s="54" t="str">
        <f>Прил1!F2</f>
        <v>к  Решению МС АСП</v>
      </c>
    </row>
    <row r="3" spans="1:6">
      <c r="E3" s="5" t="str">
        <f>Прил1!F3</f>
        <v>от 06.02.2025 г.  № 3</v>
      </c>
    </row>
    <row r="4" spans="1:6">
      <c r="A4" s="5"/>
    </row>
    <row r="5" spans="1:6" ht="45" customHeight="1">
      <c r="A5" s="294" t="s">
        <v>288</v>
      </c>
      <c r="B5" s="295"/>
      <c r="C5" s="295"/>
      <c r="D5" s="295"/>
      <c r="E5" s="295"/>
    </row>
    <row r="6" spans="1:6" ht="23.25" customHeight="1">
      <c r="A6" s="296" t="s">
        <v>99</v>
      </c>
      <c r="B6" s="296" t="s">
        <v>297</v>
      </c>
      <c r="C6" s="164" t="s">
        <v>272</v>
      </c>
      <c r="D6" s="164" t="s">
        <v>298</v>
      </c>
      <c r="E6" s="164" t="s">
        <v>176</v>
      </c>
      <c r="F6" s="30"/>
    </row>
    <row r="7" spans="1:6">
      <c r="A7" s="296"/>
      <c r="B7" s="296"/>
      <c r="C7" s="165" t="s">
        <v>100</v>
      </c>
      <c r="D7" s="164" t="s">
        <v>101</v>
      </c>
      <c r="E7" s="164" t="s">
        <v>184</v>
      </c>
      <c r="F7" s="30"/>
    </row>
    <row r="8" spans="1:6" ht="71.25" customHeight="1">
      <c r="A8" s="79" t="s">
        <v>299</v>
      </c>
      <c r="B8" s="164" t="s">
        <v>159</v>
      </c>
      <c r="C8" s="166">
        <v>97812</v>
      </c>
      <c r="D8" s="166">
        <f>D9</f>
        <v>97812</v>
      </c>
      <c r="E8" s="167">
        <f>E9</f>
        <v>1</v>
      </c>
      <c r="F8" s="30"/>
    </row>
    <row r="9" spans="1:6" ht="87.6" customHeight="1">
      <c r="A9" s="38" t="s">
        <v>300</v>
      </c>
      <c r="B9" s="168" t="s">
        <v>219</v>
      </c>
      <c r="C9" s="169">
        <v>97812</v>
      </c>
      <c r="D9" s="169">
        <v>97812</v>
      </c>
      <c r="E9" s="170">
        <f>D9/C9</f>
        <v>1</v>
      </c>
      <c r="F9" s="30"/>
    </row>
    <row r="10" spans="1:6" ht="7.9" hidden="1" customHeight="1">
      <c r="A10" s="79" t="s">
        <v>266</v>
      </c>
      <c r="B10" s="164" t="s">
        <v>154</v>
      </c>
      <c r="C10" s="166">
        <v>0</v>
      </c>
      <c r="D10" s="166" t="e">
        <f>D11</f>
        <v>#REF!</v>
      </c>
      <c r="E10" s="171" t="e">
        <f>D10/C10</f>
        <v>#REF!</v>
      </c>
      <c r="F10" s="30"/>
    </row>
    <row r="11" spans="1:6" ht="105" hidden="1" customHeight="1">
      <c r="A11" s="38" t="s">
        <v>81</v>
      </c>
      <c r="B11" s="168" t="s">
        <v>214</v>
      </c>
      <c r="C11" s="169">
        <v>0</v>
      </c>
      <c r="D11" s="169" t="e">
        <f>#REF!</f>
        <v>#REF!</v>
      </c>
      <c r="E11" s="171" t="e">
        <f t="shared" ref="E11:E23" si="0">D11/C11</f>
        <v>#REF!</v>
      </c>
      <c r="F11" s="30"/>
    </row>
    <row r="12" spans="1:6" ht="81.599999999999994" hidden="1" customHeight="1">
      <c r="A12" s="79" t="s">
        <v>130</v>
      </c>
      <c r="B12" s="164" t="s">
        <v>153</v>
      </c>
      <c r="C12" s="166">
        <v>0</v>
      </c>
      <c r="D12" s="166">
        <f>D13</f>
        <v>195400</v>
      </c>
      <c r="E12" s="171" t="e">
        <f t="shared" si="0"/>
        <v>#DIV/0!</v>
      </c>
      <c r="F12" s="30"/>
    </row>
    <row r="13" spans="1:6" ht="85.9" customHeight="1">
      <c r="A13" s="79" t="s">
        <v>301</v>
      </c>
      <c r="B13" s="164" t="s">
        <v>160</v>
      </c>
      <c r="C13" s="166">
        <v>230000</v>
      </c>
      <c r="D13" s="166">
        <f>D14</f>
        <v>195400</v>
      </c>
      <c r="E13" s="171">
        <f t="shared" si="0"/>
        <v>0.84956521739130431</v>
      </c>
      <c r="F13" s="30"/>
    </row>
    <row r="14" spans="1:6" ht="85.15" customHeight="1">
      <c r="A14" s="172" t="s">
        <v>302</v>
      </c>
      <c r="B14" s="168" t="s">
        <v>212</v>
      </c>
      <c r="C14" s="169">
        <v>230000</v>
      </c>
      <c r="D14" s="169">
        <v>195400</v>
      </c>
      <c r="E14" s="173">
        <f t="shared" si="0"/>
        <v>0.84956521739130431</v>
      </c>
      <c r="F14" s="30"/>
    </row>
    <row r="15" spans="1:6" ht="76.900000000000006" hidden="1" customHeight="1">
      <c r="A15" s="174" t="s">
        <v>303</v>
      </c>
      <c r="B15" s="164" t="s">
        <v>231</v>
      </c>
      <c r="C15" s="166">
        <v>0</v>
      </c>
      <c r="D15" s="166">
        <f>D16</f>
        <v>0</v>
      </c>
      <c r="E15" s="171" t="e">
        <f t="shared" si="0"/>
        <v>#DIV/0!</v>
      </c>
      <c r="F15" s="30"/>
    </row>
    <row r="16" spans="1:6" ht="79.150000000000006" hidden="1" customHeight="1">
      <c r="A16" s="175" t="s">
        <v>304</v>
      </c>
      <c r="B16" s="168" t="s">
        <v>225</v>
      </c>
      <c r="C16" s="169">
        <v>0</v>
      </c>
      <c r="D16" s="169">
        <v>0</v>
      </c>
      <c r="E16" s="176" t="e">
        <f t="shared" si="0"/>
        <v>#DIV/0!</v>
      </c>
      <c r="F16" s="30"/>
    </row>
    <row r="17" spans="1:6" ht="80.45" customHeight="1">
      <c r="A17" s="79" t="s">
        <v>305</v>
      </c>
      <c r="B17" s="164" t="s">
        <v>161</v>
      </c>
      <c r="C17" s="166">
        <v>100000</v>
      </c>
      <c r="D17" s="166">
        <f>D18</f>
        <v>0</v>
      </c>
      <c r="E17" s="171">
        <f t="shared" si="0"/>
        <v>0</v>
      </c>
      <c r="F17" s="30"/>
    </row>
    <row r="18" spans="1:6" ht="107.45" customHeight="1">
      <c r="A18" s="38" t="s">
        <v>306</v>
      </c>
      <c r="B18" s="177" t="s">
        <v>307</v>
      </c>
      <c r="C18" s="169">
        <v>100000</v>
      </c>
      <c r="D18" s="169">
        <v>0</v>
      </c>
      <c r="E18" s="173">
        <f t="shared" si="0"/>
        <v>0</v>
      </c>
      <c r="F18" s="30"/>
    </row>
    <row r="19" spans="1:6" ht="102.6" customHeight="1">
      <c r="A19" s="79" t="s">
        <v>308</v>
      </c>
      <c r="B19" s="164" t="s">
        <v>247</v>
      </c>
      <c r="C19" s="166">
        <f>C20</f>
        <v>1250000</v>
      </c>
      <c r="D19" s="166">
        <v>877740.9</v>
      </c>
      <c r="E19" s="171">
        <f t="shared" si="0"/>
        <v>0.70219271999999999</v>
      </c>
      <c r="F19" s="30"/>
    </row>
    <row r="20" spans="1:6" ht="104.45" customHeight="1">
      <c r="A20" s="38" t="s">
        <v>309</v>
      </c>
      <c r="B20" s="168" t="s">
        <v>248</v>
      </c>
      <c r="C20" s="169">
        <v>1250000</v>
      </c>
      <c r="D20" s="169">
        <f>D19</f>
        <v>877740.9</v>
      </c>
      <c r="E20" s="173">
        <f t="shared" si="0"/>
        <v>0.70219271999999999</v>
      </c>
      <c r="F20" s="30"/>
    </row>
    <row r="21" spans="1:6" ht="86.25" customHeight="1">
      <c r="A21" s="79" t="s">
        <v>310</v>
      </c>
      <c r="B21" s="164" t="s">
        <v>263</v>
      </c>
      <c r="C21" s="166">
        <v>300000</v>
      </c>
      <c r="D21" s="166">
        <f>D22</f>
        <v>250964</v>
      </c>
      <c r="E21" s="171">
        <f t="shared" si="0"/>
        <v>0.83654666666666666</v>
      </c>
      <c r="F21" s="30"/>
    </row>
    <row r="22" spans="1:6" ht="105" customHeight="1">
      <c r="A22" s="178" t="s">
        <v>311</v>
      </c>
      <c r="B22" s="179" t="s">
        <v>262</v>
      </c>
      <c r="C22" s="169">
        <v>300000</v>
      </c>
      <c r="D22" s="169">
        <v>250964</v>
      </c>
      <c r="E22" s="173">
        <f t="shared" si="0"/>
        <v>0.83654666666666666</v>
      </c>
      <c r="F22" s="30"/>
    </row>
    <row r="23" spans="1:6" ht="16.149999999999999" customHeight="1">
      <c r="A23" s="79" t="s">
        <v>312</v>
      </c>
      <c r="B23" s="164"/>
      <c r="C23" s="166">
        <f>C8+C13+C15+C17+C19+C21</f>
        <v>1977812</v>
      </c>
      <c r="D23" s="166">
        <f>D8+D13+D15+D17+D19+D21</f>
        <v>1421916.9</v>
      </c>
      <c r="E23" s="171">
        <f t="shared" si="0"/>
        <v>0.71893430720412244</v>
      </c>
      <c r="F23" s="39"/>
    </row>
    <row r="24" spans="1:6" ht="14.45" customHeight="1"/>
    <row r="25" spans="1:6" ht="14.45" customHeight="1"/>
    <row r="26" spans="1:6">
      <c r="C26" s="51"/>
    </row>
  </sheetData>
  <mergeCells count="3">
    <mergeCell ref="A5:E5"/>
    <mergeCell ref="A6:A7"/>
    <mergeCell ref="B6:B7"/>
  </mergeCells>
  <printOptions horizontalCentered="1"/>
  <pageMargins left="0.25" right="0.25" top="0.75" bottom="0.75" header="0.3" footer="0.3"/>
  <pageSetup paperSize="9" scale="70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6"/>
  <sheetViews>
    <sheetView view="pageBreakPreview" zoomScaleSheetLayoutView="100" workbookViewId="0">
      <selection activeCell="B9" sqref="B9:D11"/>
    </sheetView>
  </sheetViews>
  <sheetFormatPr defaultColWidth="9.33203125" defaultRowHeight="15.75"/>
  <cols>
    <col min="1" max="1" width="11" style="20" customWidth="1"/>
    <col min="2" max="2" width="76.5" style="21" customWidth="1"/>
    <col min="3" max="3" width="23.33203125" style="33" customWidth="1"/>
    <col min="4" max="4" width="26.33203125" style="21" customWidth="1"/>
    <col min="5" max="5" width="11.33203125" style="21" bestFit="1" customWidth="1"/>
    <col min="6" max="16384" width="9.33203125" style="21"/>
  </cols>
  <sheetData>
    <row r="1" spans="1:4">
      <c r="C1" s="22"/>
      <c r="D1" s="22" t="s">
        <v>111</v>
      </c>
    </row>
    <row r="2" spans="1:4">
      <c r="C2" s="22"/>
      <c r="D2" s="22" t="str">
        <f>Прил1!F2</f>
        <v>к  Решению МС АСП</v>
      </c>
    </row>
    <row r="3" spans="1:4">
      <c r="C3" s="22"/>
      <c r="D3" s="22" t="str">
        <f>Прил1!F3</f>
        <v>от 06.02.2025 г.  № 3</v>
      </c>
    </row>
    <row r="4" spans="1:4">
      <c r="A4" s="2"/>
    </row>
    <row r="5" spans="1:4">
      <c r="A5" s="2"/>
    </row>
    <row r="6" spans="1:4" ht="59.45" customHeight="1">
      <c r="A6" s="106"/>
      <c r="B6" s="293" t="s">
        <v>289</v>
      </c>
      <c r="C6" s="293"/>
      <c r="D6" s="293"/>
    </row>
    <row r="7" spans="1:4" ht="15.75" customHeight="1">
      <c r="A7" s="107"/>
      <c r="B7" s="107"/>
      <c r="C7" s="107"/>
    </row>
    <row r="8" spans="1:4" ht="8.4499999999999993" customHeight="1" thickBot="1">
      <c r="A8" s="107"/>
      <c r="B8" s="107"/>
      <c r="C8" s="107"/>
    </row>
    <row r="9" spans="1:4" ht="75.599999999999994" customHeight="1" thickBot="1">
      <c r="A9" s="32"/>
      <c r="B9" s="157" t="s">
        <v>185</v>
      </c>
      <c r="C9" s="160" t="s">
        <v>290</v>
      </c>
      <c r="D9" s="160" t="s">
        <v>295</v>
      </c>
    </row>
    <row r="10" spans="1:4" s="91" customFormat="1" ht="45.75" customHeight="1" thickBot="1">
      <c r="A10" s="90"/>
      <c r="B10" s="114" t="s">
        <v>296</v>
      </c>
      <c r="C10" s="161">
        <v>35000</v>
      </c>
      <c r="D10" s="161">
        <v>35000</v>
      </c>
    </row>
    <row r="11" spans="1:4" s="91" customFormat="1" ht="30.75" thickBot="1">
      <c r="A11" s="92"/>
      <c r="B11" s="162" t="s">
        <v>294</v>
      </c>
      <c r="C11" s="116">
        <v>15000</v>
      </c>
      <c r="D11" s="163">
        <v>0</v>
      </c>
    </row>
    <row r="12" spans="1:4" s="91" customFormat="1">
      <c r="A12" s="92"/>
      <c r="B12" s="94"/>
      <c r="C12" s="95"/>
    </row>
    <row r="13" spans="1:4" s="91" customFormat="1">
      <c r="A13" s="92"/>
      <c r="B13" s="94"/>
      <c r="C13" s="88"/>
    </row>
    <row r="14" spans="1:4" s="91" customFormat="1">
      <c r="A14" s="92"/>
      <c r="B14" s="93"/>
      <c r="C14" s="88"/>
    </row>
    <row r="15" spans="1:4" s="91" customFormat="1">
      <c r="A15" s="92"/>
      <c r="B15" s="93"/>
      <c r="C15" s="88"/>
    </row>
    <row r="16" spans="1:4" s="91" customFormat="1">
      <c r="A16" s="92"/>
      <c r="B16" s="93"/>
      <c r="C16" s="88"/>
    </row>
    <row r="17" spans="1:3" s="91" customFormat="1">
      <c r="A17" s="92"/>
      <c r="B17" s="93"/>
      <c r="C17" s="88"/>
    </row>
    <row r="18" spans="1:3" s="91" customFormat="1" ht="90.75" customHeight="1">
      <c r="A18" s="92"/>
      <c r="B18" s="93"/>
      <c r="C18" s="96"/>
    </row>
    <row r="19" spans="1:3" s="91" customFormat="1">
      <c r="A19" s="92"/>
      <c r="B19" s="93"/>
      <c r="C19" s="88"/>
    </row>
    <row r="20" spans="1:3" s="91" customFormat="1">
      <c r="A20" s="92"/>
      <c r="B20" s="93"/>
      <c r="C20" s="88"/>
    </row>
    <row r="21" spans="1:3" s="91" customFormat="1">
      <c r="A21" s="92"/>
      <c r="B21" s="93"/>
      <c r="C21" s="88"/>
    </row>
    <row r="22" spans="1:3" s="91" customFormat="1">
      <c r="A22" s="92"/>
      <c r="B22" s="97"/>
      <c r="C22" s="88"/>
    </row>
    <row r="23" spans="1:3" s="91" customFormat="1">
      <c r="A23" s="90"/>
      <c r="B23" s="40"/>
      <c r="C23" s="98"/>
    </row>
    <row r="24" spans="1:3" s="91" customFormat="1">
      <c r="A24" s="92"/>
      <c r="B24" s="94"/>
      <c r="C24" s="96"/>
    </row>
    <row r="25" spans="1:3" s="91" customFormat="1">
      <c r="A25" s="92"/>
      <c r="B25" s="93"/>
      <c r="C25" s="96"/>
    </row>
    <row r="26" spans="1:3" s="91" customFormat="1">
      <c r="A26" s="92"/>
      <c r="B26" s="93"/>
      <c r="C26" s="96"/>
    </row>
    <row r="27" spans="1:3" s="91" customFormat="1">
      <c r="A27" s="92"/>
      <c r="B27" s="93"/>
      <c r="C27" s="95"/>
    </row>
    <row r="28" spans="1:3" s="91" customFormat="1">
      <c r="A28" s="92"/>
      <c r="B28" s="93"/>
      <c r="C28" s="95"/>
    </row>
    <row r="29" spans="1:3" s="91" customFormat="1">
      <c r="A29" s="92"/>
      <c r="B29" s="93"/>
      <c r="C29" s="96"/>
    </row>
    <row r="30" spans="1:3" s="91" customFormat="1">
      <c r="A30" s="92"/>
      <c r="B30" s="99"/>
      <c r="C30" s="95"/>
    </row>
    <row r="31" spans="1:3" s="91" customFormat="1">
      <c r="A31" s="92"/>
      <c r="B31" s="93"/>
      <c r="C31" s="96"/>
    </row>
    <row r="32" spans="1:3" s="91" customFormat="1">
      <c r="A32" s="92"/>
      <c r="B32" s="94"/>
      <c r="C32" s="96"/>
    </row>
    <row r="33" spans="1:3" s="91" customFormat="1">
      <c r="A33" s="92"/>
      <c r="B33" s="94"/>
      <c r="C33" s="96"/>
    </row>
    <row r="34" spans="1:3" s="91" customFormat="1">
      <c r="A34" s="92"/>
      <c r="B34" s="94"/>
      <c r="C34" s="96"/>
    </row>
    <row r="35" spans="1:3" s="91" customFormat="1">
      <c r="A35" s="100"/>
      <c r="C35" s="101"/>
    </row>
    <row r="36" spans="1:3" s="91" customFormat="1">
      <c r="A36" s="100"/>
      <c r="C36" s="101"/>
    </row>
  </sheetData>
  <mergeCells count="1">
    <mergeCell ref="B6:D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7" fitToHeight="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7"/>
  <sheetViews>
    <sheetView view="pageBreakPreview" topLeftCell="A4" zoomScaleSheetLayoutView="100" workbookViewId="0">
      <selection activeCell="A8" sqref="A8"/>
    </sheetView>
  </sheetViews>
  <sheetFormatPr defaultColWidth="9.33203125" defaultRowHeight="15.75"/>
  <cols>
    <col min="1" max="1" width="36.83203125" style="61" customWidth="1"/>
    <col min="2" max="2" width="49.6640625" style="61" customWidth="1"/>
    <col min="3" max="3" width="20.83203125" style="83" customWidth="1"/>
    <col min="4" max="4" width="18.5" style="27" customWidth="1"/>
    <col min="5" max="5" width="0.6640625" style="27" customWidth="1"/>
    <col min="6" max="6" width="17.1640625" style="61" customWidth="1"/>
    <col min="7" max="16384" width="9.33203125" style="61"/>
  </cols>
  <sheetData>
    <row r="1" spans="1:5">
      <c r="E1" s="22" t="s">
        <v>173</v>
      </c>
    </row>
    <row r="2" spans="1:5">
      <c r="E2" s="22" t="str">
        <f>Прил1!F2</f>
        <v>к  Решению МС АСП</v>
      </c>
    </row>
    <row r="3" spans="1:5">
      <c r="E3" s="22" t="str">
        <f>Прил1!F3</f>
        <v>от 06.02.2025 г.  № 3</v>
      </c>
    </row>
    <row r="4" spans="1:5">
      <c r="A4" s="60"/>
    </row>
    <row r="5" spans="1:5" ht="33.75" customHeight="1">
      <c r="A5" s="297" t="s">
        <v>376</v>
      </c>
      <c r="B5" s="288"/>
      <c r="C5" s="288"/>
      <c r="D5" s="288"/>
      <c r="E5" s="298"/>
    </row>
    <row r="6" spans="1:5" ht="15.75" customHeight="1">
      <c r="A6" s="299"/>
      <c r="B6" s="275"/>
      <c r="C6" s="275"/>
      <c r="D6" s="275"/>
      <c r="E6" s="300"/>
    </row>
    <row r="7" spans="1:5" ht="10.5" customHeight="1">
      <c r="A7" s="299"/>
      <c r="B7" s="275"/>
      <c r="C7" s="275"/>
      <c r="D7" s="275"/>
      <c r="E7" s="301"/>
    </row>
    <row r="8" spans="1:5" ht="57" customHeight="1">
      <c r="A8" s="55" t="s">
        <v>168</v>
      </c>
      <c r="B8" s="55" t="s">
        <v>0</v>
      </c>
      <c r="C8" s="18" t="s">
        <v>290</v>
      </c>
      <c r="D8" s="18" t="s">
        <v>291</v>
      </c>
      <c r="E8" s="88"/>
    </row>
    <row r="9" spans="1:5" ht="37.9" customHeight="1">
      <c r="A9" s="81" t="s">
        <v>232</v>
      </c>
      <c r="B9" s="80" t="s">
        <v>169</v>
      </c>
      <c r="C9" s="84">
        <f>C10-C11</f>
        <v>-701117</v>
      </c>
      <c r="D9" s="84">
        <f>D10-D11</f>
        <v>399580.88000000082</v>
      </c>
      <c r="E9" s="108"/>
    </row>
    <row r="10" spans="1:5" ht="54.75" customHeight="1">
      <c r="A10" s="55" t="s">
        <v>233</v>
      </c>
      <c r="B10" s="37" t="s">
        <v>170</v>
      </c>
      <c r="C10" s="85">
        <f>Прил1!B9</f>
        <v>8936309</v>
      </c>
      <c r="D10" s="85">
        <f>Прил1!D9</f>
        <v>9271365.6799999997</v>
      </c>
      <c r="E10" s="109"/>
    </row>
    <row r="11" spans="1:5" ht="54.75" customHeight="1">
      <c r="A11" s="55" t="s">
        <v>234</v>
      </c>
      <c r="B11" s="37" t="s">
        <v>171</v>
      </c>
      <c r="C11" s="85">
        <f>Прил1!B14</f>
        <v>9637426</v>
      </c>
      <c r="D11" s="85">
        <f>Прил1!D14</f>
        <v>8871784.7999999989</v>
      </c>
      <c r="E11" s="109"/>
    </row>
    <row r="12" spans="1:5" ht="24" customHeight="1">
      <c r="A12" s="302" t="s">
        <v>172</v>
      </c>
      <c r="B12" s="302"/>
      <c r="C12" s="84">
        <f>C10-C11</f>
        <v>-701117</v>
      </c>
      <c r="D12" s="84">
        <f>D10-D11</f>
        <v>399580.88000000082</v>
      </c>
      <c r="E12" s="108"/>
    </row>
    <row r="13" spans="1:5">
      <c r="A13" s="82"/>
    </row>
    <row r="14" spans="1:5">
      <c r="A14" s="86"/>
    </row>
    <row r="15" spans="1:5">
      <c r="A15" s="86"/>
    </row>
    <row r="16" spans="1:5">
      <c r="A16" s="86"/>
    </row>
    <row r="17" spans="1:1">
      <c r="A17" s="86"/>
    </row>
  </sheetData>
  <mergeCells count="2">
    <mergeCell ref="A5:E7"/>
    <mergeCell ref="A12:B1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J13"/>
  <sheetViews>
    <sheetView view="pageBreakPreview" zoomScaleSheetLayoutView="100" workbookViewId="0">
      <selection activeCell="H9" sqref="H9"/>
    </sheetView>
  </sheetViews>
  <sheetFormatPr defaultRowHeight="11.25"/>
  <cols>
    <col min="1" max="1" width="5.83203125" customWidth="1"/>
    <col min="2" max="2" width="72.6640625" customWidth="1"/>
    <col min="3" max="3" width="2.33203125" customWidth="1"/>
    <col min="4" max="5" width="9.1640625" hidden="1" customWidth="1"/>
    <col min="6" max="6" width="2.6640625" hidden="1" customWidth="1"/>
    <col min="7" max="7" width="0.1640625" customWidth="1"/>
    <col min="8" max="8" width="16.6640625" customWidth="1"/>
    <col min="9" max="9" width="15.33203125" customWidth="1"/>
    <col min="10" max="10" width="12.1640625" customWidth="1"/>
  </cols>
  <sheetData>
    <row r="1" spans="1:10" ht="15.75">
      <c r="H1" s="34"/>
      <c r="I1" s="180" t="s">
        <v>374</v>
      </c>
    </row>
    <row r="2" spans="1:10" ht="15.75">
      <c r="B2" s="303" t="str">
        <f>Прил1!F2</f>
        <v>к  Решению МС АСП</v>
      </c>
      <c r="C2" s="303"/>
      <c r="D2" s="303"/>
      <c r="E2" s="303"/>
      <c r="F2" s="303"/>
      <c r="G2" s="303"/>
      <c r="H2" s="303"/>
      <c r="I2" s="303"/>
    </row>
    <row r="3" spans="1:10" ht="15.75">
      <c r="F3" s="303" t="str">
        <f>Прил1!F3</f>
        <v>от 06.02.2025 г.  № 3</v>
      </c>
      <c r="G3" s="303"/>
      <c r="H3" s="303"/>
      <c r="I3" s="303"/>
    </row>
    <row r="5" spans="1:10" ht="12.75">
      <c r="C5" s="70"/>
      <c r="F5" s="70"/>
    </row>
    <row r="6" spans="1:10" ht="15.75">
      <c r="B6" s="312" t="s">
        <v>235</v>
      </c>
      <c r="C6" s="312"/>
      <c r="D6" s="312"/>
      <c r="E6" s="312"/>
      <c r="F6" s="312"/>
      <c r="G6" s="312"/>
      <c r="H6" s="312"/>
      <c r="I6" s="312"/>
    </row>
    <row r="7" spans="1:10" ht="15.75">
      <c r="B7" s="313" t="s">
        <v>292</v>
      </c>
      <c r="C7" s="313"/>
      <c r="D7" s="313"/>
      <c r="E7" s="313"/>
      <c r="F7" s="313"/>
      <c r="G7" s="313"/>
      <c r="H7" s="313"/>
      <c r="I7" s="313"/>
    </row>
    <row r="8" spans="1:10" ht="12.75">
      <c r="B8" s="71"/>
    </row>
    <row r="9" spans="1:10" ht="12.75">
      <c r="A9" s="72" t="s">
        <v>102</v>
      </c>
      <c r="B9" s="310" t="s">
        <v>0</v>
      </c>
      <c r="C9" s="310"/>
      <c r="D9" s="310"/>
      <c r="E9" s="310"/>
      <c r="F9" s="310"/>
      <c r="G9" s="310"/>
      <c r="H9" s="73" t="s">
        <v>186</v>
      </c>
      <c r="I9" s="115" t="s">
        <v>375</v>
      </c>
      <c r="J9" s="117" t="s">
        <v>184</v>
      </c>
    </row>
    <row r="10" spans="1:10" ht="42.6" customHeight="1">
      <c r="A10" s="73">
        <v>1</v>
      </c>
      <c r="B10" s="311" t="s">
        <v>257</v>
      </c>
      <c r="C10" s="311"/>
      <c r="D10" s="311"/>
      <c r="E10" s="311"/>
      <c r="F10" s="311"/>
      <c r="G10" s="311"/>
      <c r="H10" s="110">
        <v>461740</v>
      </c>
      <c r="I10" s="110">
        <v>461243.68</v>
      </c>
      <c r="J10" s="118">
        <f>I10/H10</f>
        <v>0.99892510936890888</v>
      </c>
    </row>
    <row r="11" spans="1:10" ht="55.9" hidden="1" customHeight="1">
      <c r="A11" s="73">
        <v>2</v>
      </c>
      <c r="B11" s="311" t="s">
        <v>120</v>
      </c>
      <c r="C11" s="311"/>
      <c r="D11" s="311"/>
      <c r="E11" s="311"/>
      <c r="F11" s="311"/>
      <c r="G11" s="311"/>
      <c r="H11" s="110">
        <v>0</v>
      </c>
      <c r="I11" s="110"/>
      <c r="J11" s="118" t="e">
        <f>I11/H11</f>
        <v>#DIV/0!</v>
      </c>
    </row>
    <row r="12" spans="1:10" s="59" customFormat="1" ht="43.9" hidden="1" customHeight="1">
      <c r="A12" s="73">
        <v>3</v>
      </c>
      <c r="B12" s="304" t="s">
        <v>129</v>
      </c>
      <c r="C12" s="305"/>
      <c r="D12" s="305"/>
      <c r="E12" s="305"/>
      <c r="F12" s="305"/>
      <c r="G12" s="306"/>
      <c r="H12" s="110">
        <v>0</v>
      </c>
      <c r="I12" s="110"/>
      <c r="J12" s="118" t="e">
        <f>I12/H12</f>
        <v>#DIV/0!</v>
      </c>
    </row>
    <row r="13" spans="1:10" ht="12.75">
      <c r="A13" s="74"/>
      <c r="B13" s="307" t="s">
        <v>18</v>
      </c>
      <c r="C13" s="308"/>
      <c r="D13" s="308"/>
      <c r="E13" s="308"/>
      <c r="F13" s="308"/>
      <c r="G13" s="309"/>
      <c r="H13" s="110">
        <f>H10</f>
        <v>461740</v>
      </c>
      <c r="I13" s="110">
        <f>I10</f>
        <v>461243.68</v>
      </c>
      <c r="J13" s="118">
        <f>I13/H13</f>
        <v>0.99892510936890888</v>
      </c>
    </row>
  </sheetData>
  <mergeCells count="9">
    <mergeCell ref="B2:I2"/>
    <mergeCell ref="B12:G12"/>
    <mergeCell ref="B13:G13"/>
    <mergeCell ref="B9:G9"/>
    <mergeCell ref="F3:I3"/>
    <mergeCell ref="B10:G10"/>
    <mergeCell ref="B11:G11"/>
    <mergeCell ref="B6:I6"/>
    <mergeCell ref="B7:I7"/>
  </mergeCells>
  <pageMargins left="0.70866141732283472" right="0.39370078740157483" top="0.74803149606299213" bottom="0.74803149606299213" header="0.31496062992125984" footer="0.31496062992125984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4</vt:i4>
      </vt:variant>
    </vt:vector>
  </HeadingPairs>
  <TitlesOfParts>
    <vt:vector size="14" baseType="lpstr">
      <vt:lpstr>Прил1</vt:lpstr>
      <vt:lpstr>прил2</vt:lpstr>
      <vt:lpstr>прил 3</vt:lpstr>
      <vt:lpstr>прил 4</vt:lpstr>
      <vt:lpstr>Прил 6</vt:lpstr>
      <vt:lpstr>Прил5</vt:lpstr>
      <vt:lpstr>Прил 6.</vt:lpstr>
      <vt:lpstr>прил7.</vt:lpstr>
      <vt:lpstr>При8.</vt:lpstr>
      <vt:lpstr>прил.9</vt:lpstr>
      <vt:lpstr>'прил 3'!Область_печати</vt:lpstr>
      <vt:lpstr>'прил 4'!Область_печати</vt:lpstr>
      <vt:lpstr>'Прил 6.'!Область_печати</vt:lpstr>
      <vt:lpstr>Прил1!Область_печати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2025-02-10T07:54:47Z</cp:lastPrinted>
  <dcterms:created xsi:type="dcterms:W3CDTF">2016-11-09T10:06:10Z</dcterms:created>
  <dcterms:modified xsi:type="dcterms:W3CDTF">2025-02-10T08:03:54Z</dcterms:modified>
</cp:coreProperties>
</file>