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365" windowHeight="13755" activeTab="7"/>
  </bookViews>
  <sheets>
    <sheet name="Пр1" sheetId="1" r:id="rId1"/>
    <sheet name="Пр2" sheetId="2" r:id="rId2"/>
    <sheet name="Пр 3" sheetId="3" r:id="rId3"/>
    <sheet name="Пр4" sheetId="4" r:id="rId4"/>
    <sheet name="Пр5" sheetId="5" r:id="rId5"/>
    <sheet name="Пр6" sheetId="6" r:id="rId6"/>
    <sheet name="Пр7" sheetId="7" r:id="rId7"/>
    <sheet name="Пр8" sheetId="8" r:id="rId8"/>
  </sheets>
  <definedNames>
    <definedName name="__bookmark_1">Пр1!$A$3:$D$13</definedName>
    <definedName name="_xlnm.Print_Titles" localSheetId="0">Пр1!$3:$3</definedName>
  </definedNames>
  <calcPr calcId="145621"/>
</workbook>
</file>

<file path=xl/calcChain.xml><?xml version="1.0" encoding="utf-8"?>
<calcChain xmlns="http://schemas.openxmlformats.org/spreadsheetml/2006/main">
  <c r="G162" i="6" l="1"/>
  <c r="C12" i="1"/>
  <c r="E6" i="4" s="1"/>
  <c r="D6" i="4"/>
  <c r="H9" i="6"/>
  <c r="H11" i="6"/>
  <c r="H14" i="6"/>
  <c r="H17" i="6"/>
  <c r="H20" i="6"/>
  <c r="H24" i="6"/>
  <c r="H26" i="6"/>
  <c r="H28" i="6"/>
  <c r="H30" i="6"/>
  <c r="H32" i="6"/>
  <c r="H34" i="6"/>
  <c r="H36" i="6"/>
  <c r="H38" i="6"/>
  <c r="H40" i="6"/>
  <c r="H43" i="6"/>
  <c r="H45" i="6"/>
  <c r="H49" i="6"/>
  <c r="H51" i="6"/>
  <c r="H56" i="6"/>
  <c r="H58" i="6"/>
  <c r="H60" i="6"/>
  <c r="H62" i="6"/>
  <c r="H65" i="6"/>
  <c r="H67" i="6"/>
  <c r="H71" i="6"/>
  <c r="H75" i="6"/>
  <c r="H80" i="6"/>
  <c r="H84" i="6"/>
  <c r="H88" i="6"/>
  <c r="H90" i="6"/>
  <c r="H94" i="6"/>
  <c r="H98" i="6"/>
  <c r="H99" i="6"/>
  <c r="H101" i="6"/>
  <c r="H103" i="6"/>
  <c r="H105" i="6"/>
  <c r="H107" i="6"/>
  <c r="H109" i="6"/>
  <c r="H111" i="6"/>
  <c r="H113" i="6"/>
  <c r="H115" i="6"/>
  <c r="H117" i="6"/>
  <c r="H119" i="6"/>
  <c r="H121" i="6"/>
  <c r="H123" i="6"/>
  <c r="H125" i="6"/>
  <c r="H127" i="6"/>
  <c r="H129" i="6"/>
  <c r="H131" i="6"/>
  <c r="H133" i="6"/>
  <c r="H135" i="6"/>
  <c r="H137" i="6"/>
  <c r="H139" i="6"/>
  <c r="H141" i="6"/>
  <c r="H143" i="6"/>
  <c r="H145" i="6"/>
  <c r="H147" i="6"/>
  <c r="H149" i="6"/>
  <c r="H151" i="6"/>
  <c r="H153" i="6"/>
  <c r="H155" i="6"/>
  <c r="H160" i="6"/>
  <c r="B12" i="1"/>
  <c r="D68" i="2"/>
  <c r="D67" i="2" s="1"/>
  <c r="C68" i="2"/>
  <c r="C67" i="2" s="1"/>
  <c r="C6" i="2"/>
  <c r="D10" i="2"/>
  <c r="D6" i="2" s="1"/>
  <c r="D42" i="2"/>
  <c r="D41" i="2" s="1"/>
  <c r="C41" i="2"/>
  <c r="D45" i="2"/>
  <c r="C45" i="2"/>
  <c r="C42" i="2"/>
  <c r="D54" i="2" l="1"/>
  <c r="D52" i="2" s="1"/>
  <c r="C54" i="2"/>
  <c r="C52" i="2" s="1"/>
  <c r="D56" i="2"/>
  <c r="C56" i="2"/>
  <c r="D60" i="2"/>
  <c r="C60" i="2"/>
  <c r="D65" i="2"/>
  <c r="D64" i="2" s="1"/>
  <c r="C65" i="2"/>
  <c r="C64" i="2" s="1"/>
  <c r="D47" i="2"/>
  <c r="C47" i="2"/>
  <c r="C51" i="2" l="1"/>
  <c r="D51" i="2"/>
  <c r="C50" i="2"/>
  <c r="B9" i="1" s="1"/>
  <c r="B11" i="1"/>
  <c r="C11" i="1"/>
  <c r="D50" i="2"/>
  <c r="C9" i="1" s="1"/>
  <c r="D37" i="2"/>
  <c r="C37" i="2"/>
  <c r="D33" i="2"/>
  <c r="C33" i="2"/>
  <c r="D28" i="2"/>
  <c r="C28" i="2"/>
  <c r="D24" i="2"/>
  <c r="C24" i="2"/>
  <c r="D22" i="2"/>
  <c r="D21" i="2" s="1"/>
  <c r="C22" i="2"/>
  <c r="C21" i="2" s="1"/>
  <c r="D16" i="2"/>
  <c r="D15" i="2" s="1"/>
  <c r="C16" i="2"/>
  <c r="C15" i="2" s="1"/>
  <c r="B7" i="1" s="1"/>
  <c r="D5" i="2"/>
  <c r="B8" i="1" l="1"/>
  <c r="D4" i="2"/>
  <c r="D70" i="2" s="1"/>
  <c r="E32" i="3" s="1"/>
  <c r="C7" i="1"/>
  <c r="C8" i="1"/>
  <c r="C6" i="1" s="1"/>
  <c r="C5" i="2"/>
  <c r="C4" i="2" s="1"/>
  <c r="C70" i="2" s="1"/>
  <c r="F162" i="6" l="1"/>
  <c r="D32" i="3"/>
  <c r="E5" i="8"/>
  <c r="E7" i="8"/>
  <c r="E9" i="8"/>
  <c r="E11" i="8"/>
  <c r="E12" i="8"/>
  <c r="E13" i="8"/>
  <c r="E15" i="8"/>
  <c r="E16" i="8"/>
  <c r="E17" i="8"/>
  <c r="E19" i="8"/>
  <c r="E20" i="8"/>
  <c r="E21" i="8"/>
  <c r="E23" i="8"/>
  <c r="E24" i="8"/>
  <c r="E25" i="8"/>
  <c r="E27" i="8"/>
  <c r="E28" i="8"/>
  <c r="E29" i="8"/>
  <c r="E31" i="8"/>
  <c r="E32" i="8"/>
  <c r="E33" i="8"/>
  <c r="E35" i="8"/>
  <c r="E36" i="8"/>
  <c r="E37" i="8"/>
  <c r="E39" i="8"/>
  <c r="E40" i="8"/>
  <c r="E41" i="8"/>
  <c r="E43" i="8"/>
  <c r="E44" i="8"/>
  <c r="E45" i="8"/>
  <c r="E47" i="8"/>
  <c r="E48" i="8"/>
  <c r="E49" i="8"/>
  <c r="E51" i="8"/>
  <c r="E52" i="8"/>
  <c r="E53" i="8"/>
  <c r="E55" i="8"/>
  <c r="E56" i="8"/>
  <c r="E57" i="8"/>
  <c r="E59" i="8"/>
  <c r="E60" i="8"/>
  <c r="E61" i="8"/>
  <c r="E63" i="8"/>
  <c r="E64" i="8"/>
  <c r="E65" i="8"/>
  <c r="E67" i="8"/>
  <c r="E68" i="8"/>
  <c r="E69" i="8"/>
  <c r="E71" i="8"/>
  <c r="E72" i="8"/>
  <c r="E73" i="8"/>
  <c r="E75" i="8"/>
  <c r="E76" i="8"/>
  <c r="E77" i="8"/>
  <c r="E79" i="8"/>
  <c r="E80" i="8"/>
  <c r="E81" i="8"/>
  <c r="E83" i="8"/>
  <c r="E84" i="8"/>
  <c r="E85" i="8"/>
  <c r="E87" i="8"/>
  <c r="E88" i="8"/>
  <c r="E89" i="8"/>
  <c r="E91" i="8"/>
  <c r="E92" i="8"/>
  <c r="E93" i="8"/>
  <c r="E95" i="8"/>
  <c r="E96" i="8"/>
  <c r="E97" i="8"/>
  <c r="E99" i="8"/>
  <c r="E100" i="8"/>
  <c r="E101" i="8"/>
  <c r="E103" i="8"/>
  <c r="E104" i="8"/>
  <c r="E105" i="8"/>
  <c r="E107" i="8"/>
  <c r="E108" i="8"/>
  <c r="E109" i="8"/>
  <c r="D4" i="8"/>
  <c r="E4" i="8" s="1"/>
  <c r="D6" i="8"/>
  <c r="E6" i="8" s="1"/>
  <c r="D10" i="8"/>
  <c r="E10" i="8" s="1"/>
  <c r="D8" i="8"/>
  <c r="E8" i="8" s="1"/>
  <c r="D12" i="8"/>
  <c r="D14" i="8"/>
  <c r="E14" i="8" s="1"/>
  <c r="D16" i="8"/>
  <c r="D18" i="8"/>
  <c r="E18" i="8" s="1"/>
  <c r="D20" i="8"/>
  <c r="D22" i="8"/>
  <c r="E22" i="8" s="1"/>
  <c r="D24" i="8"/>
  <c r="D26" i="8"/>
  <c r="E26" i="8" s="1"/>
  <c r="D28" i="8"/>
  <c r="D30" i="8"/>
  <c r="E30" i="8" s="1"/>
  <c r="D32" i="8"/>
  <c r="D34" i="8"/>
  <c r="E34" i="8" s="1"/>
  <c r="D36" i="8"/>
  <c r="D38" i="8"/>
  <c r="E38" i="8" s="1"/>
  <c r="D40" i="8"/>
  <c r="D42" i="8"/>
  <c r="E42" i="8" s="1"/>
  <c r="D44" i="8"/>
  <c r="D46" i="8"/>
  <c r="E46" i="8" s="1"/>
  <c r="D48" i="8"/>
  <c r="D50" i="8"/>
  <c r="E50" i="8" s="1"/>
  <c r="D52" i="8"/>
  <c r="D54" i="8"/>
  <c r="E54" i="8" s="1"/>
  <c r="D56" i="8"/>
  <c r="D58" i="8"/>
  <c r="E58" i="8" s="1"/>
  <c r="D60" i="8"/>
  <c r="D62" i="8"/>
  <c r="E62" i="8" s="1"/>
  <c r="D64" i="8"/>
  <c r="D66" i="8"/>
  <c r="E66" i="8" s="1"/>
  <c r="D68" i="8"/>
  <c r="D70" i="8"/>
  <c r="E70" i="8" s="1"/>
  <c r="D72" i="8"/>
  <c r="D74" i="8"/>
  <c r="E74" i="8" s="1"/>
  <c r="D76" i="8"/>
  <c r="D78" i="8"/>
  <c r="E78" i="8" s="1"/>
  <c r="D80" i="8"/>
  <c r="D82" i="8"/>
  <c r="E82" i="8" s="1"/>
  <c r="D84" i="8"/>
  <c r="D86" i="8"/>
  <c r="E86" i="8" s="1"/>
  <c r="D88" i="8"/>
  <c r="D90" i="8"/>
  <c r="E90" i="8" s="1"/>
  <c r="D92" i="8"/>
  <c r="D94" i="8"/>
  <c r="E94" i="8" s="1"/>
  <c r="D96" i="8"/>
  <c r="D98" i="8"/>
  <c r="E98" i="8" s="1"/>
  <c r="D100" i="8"/>
  <c r="D102" i="8"/>
  <c r="E102" i="8" s="1"/>
  <c r="D104" i="8"/>
  <c r="D106" i="8"/>
  <c r="E106" i="8" s="1"/>
  <c r="D108" i="8"/>
  <c r="F103" i="7"/>
  <c r="F105" i="7"/>
  <c r="F107" i="7"/>
  <c r="F109" i="7"/>
  <c r="F111" i="7"/>
  <c r="F113" i="7"/>
  <c r="F115" i="7"/>
  <c r="F117" i="7"/>
  <c r="F119" i="7"/>
  <c r="F121" i="7"/>
  <c r="F123" i="7"/>
  <c r="F125" i="7"/>
  <c r="F127" i="7"/>
  <c r="F129" i="7"/>
  <c r="F131" i="7"/>
  <c r="F133" i="7"/>
  <c r="F135" i="7"/>
  <c r="F137" i="7"/>
  <c r="F139" i="7"/>
  <c r="F141" i="7"/>
  <c r="F143" i="7"/>
  <c r="F145" i="7"/>
  <c r="F147" i="7"/>
  <c r="F149" i="7"/>
  <c r="F151" i="7"/>
  <c r="F153" i="7"/>
  <c r="F155" i="7"/>
  <c r="F101" i="7"/>
  <c r="F96" i="7"/>
  <c r="F98" i="7"/>
  <c r="F92" i="7"/>
  <c r="F91" i="7" s="1"/>
  <c r="F90" i="7" s="1"/>
  <c r="F88" i="7"/>
  <c r="F86" i="7"/>
  <c r="F82" i="7"/>
  <c r="F81" i="7" s="1"/>
  <c r="F80" i="7" s="1"/>
  <c r="F78" i="7"/>
  <c r="F77" i="7" s="1"/>
  <c r="F76" i="7" s="1"/>
  <c r="F73" i="7"/>
  <c r="F72" i="7" s="1"/>
  <c r="F71" i="7" s="1"/>
  <c r="F69" i="7"/>
  <c r="F68" i="7" s="1"/>
  <c r="F67" i="7" s="1"/>
  <c r="F63" i="7"/>
  <c r="F65" i="7"/>
  <c r="F60" i="7"/>
  <c r="F58" i="7"/>
  <c r="F56" i="7"/>
  <c r="F54" i="7"/>
  <c r="F47" i="7"/>
  <c r="F49" i="7"/>
  <c r="F41" i="7"/>
  <c r="F43" i="7"/>
  <c r="F38" i="7"/>
  <c r="F36" i="7"/>
  <c r="F34" i="7"/>
  <c r="F32" i="7"/>
  <c r="F30" i="7"/>
  <c r="F28" i="7"/>
  <c r="F26" i="7"/>
  <c r="F24" i="7"/>
  <c r="F22" i="7"/>
  <c r="F18" i="7"/>
  <c r="F17" i="7" s="1"/>
  <c r="F15" i="7"/>
  <c r="F14" i="7" s="1"/>
  <c r="F12" i="7"/>
  <c r="F11" i="7" s="1"/>
  <c r="F7" i="7"/>
  <c r="F9" i="7"/>
  <c r="F40" i="7" l="1"/>
  <c r="F62" i="7"/>
  <c r="D110" i="8"/>
  <c r="E110" i="8" s="1"/>
  <c r="F46" i="7"/>
  <c r="F45" i="7" s="1"/>
  <c r="F6" i="7"/>
  <c r="F5" i="7" s="1"/>
  <c r="F21" i="7"/>
  <c r="F20" i="7" s="1"/>
  <c r="F53" i="7"/>
  <c r="F85" i="7"/>
  <c r="F84" i="7" s="1"/>
  <c r="F75" i="7" s="1"/>
  <c r="F95" i="7"/>
  <c r="F94" i="7" s="1"/>
  <c r="G146" i="6"/>
  <c r="H146" i="6" s="1"/>
  <c r="G97" i="6"/>
  <c r="G100" i="6"/>
  <c r="H100" i="6" s="1"/>
  <c r="G102" i="6"/>
  <c r="H102" i="6" s="1"/>
  <c r="G104" i="6"/>
  <c r="H104" i="6" s="1"/>
  <c r="G106" i="6"/>
  <c r="H106" i="6" s="1"/>
  <c r="G108" i="6"/>
  <c r="H108" i="6" s="1"/>
  <c r="G110" i="6"/>
  <c r="H110" i="6" s="1"/>
  <c r="G112" i="6"/>
  <c r="H112" i="6" s="1"/>
  <c r="G114" i="6"/>
  <c r="H114" i="6" s="1"/>
  <c r="G116" i="6"/>
  <c r="H116" i="6" s="1"/>
  <c r="G118" i="6"/>
  <c r="H118" i="6" s="1"/>
  <c r="G120" i="6"/>
  <c r="H120" i="6" s="1"/>
  <c r="G122" i="6"/>
  <c r="H122" i="6" s="1"/>
  <c r="G124" i="6"/>
  <c r="H124" i="6" s="1"/>
  <c r="G126" i="6"/>
  <c r="H126" i="6" s="1"/>
  <c r="G128" i="6"/>
  <c r="H128" i="6" s="1"/>
  <c r="G130" i="6"/>
  <c r="H130" i="6" s="1"/>
  <c r="G132" i="6"/>
  <c r="H132" i="6" s="1"/>
  <c r="G134" i="6"/>
  <c r="H134" i="6" s="1"/>
  <c r="G136" i="6"/>
  <c r="H136" i="6" s="1"/>
  <c r="G138" i="6"/>
  <c r="H138" i="6" s="1"/>
  <c r="G140" i="6"/>
  <c r="H140" i="6" s="1"/>
  <c r="G142" i="6"/>
  <c r="H142" i="6" s="1"/>
  <c r="G144" i="6"/>
  <c r="H144" i="6" s="1"/>
  <c r="G148" i="6"/>
  <c r="H148" i="6" s="1"/>
  <c r="G150" i="6"/>
  <c r="H150" i="6" s="1"/>
  <c r="G152" i="6"/>
  <c r="H152" i="6" s="1"/>
  <c r="G154" i="6"/>
  <c r="H154" i="6" s="1"/>
  <c r="G159" i="6"/>
  <c r="H159" i="6" s="1"/>
  <c r="G79" i="6"/>
  <c r="G83" i="6"/>
  <c r="G87" i="6"/>
  <c r="H87" i="6" s="1"/>
  <c r="G89" i="6"/>
  <c r="H89" i="6" s="1"/>
  <c r="G93" i="6"/>
  <c r="H93" i="6" s="1"/>
  <c r="G55" i="6"/>
  <c r="H55" i="6" s="1"/>
  <c r="G57" i="6"/>
  <c r="H57" i="6" s="1"/>
  <c r="G59" i="6"/>
  <c r="H59" i="6" s="1"/>
  <c r="G61" i="6"/>
  <c r="H61" i="6" s="1"/>
  <c r="G64" i="6"/>
  <c r="H64" i="6" s="1"/>
  <c r="G66" i="6"/>
  <c r="H66" i="6" s="1"/>
  <c r="G70" i="6"/>
  <c r="G74" i="6"/>
  <c r="G8" i="6"/>
  <c r="G10" i="6"/>
  <c r="H10" i="6" s="1"/>
  <c r="G13" i="6"/>
  <c r="G16" i="6"/>
  <c r="G19" i="6"/>
  <c r="G23" i="6"/>
  <c r="H23" i="6" s="1"/>
  <c r="G25" i="6"/>
  <c r="H25" i="6" s="1"/>
  <c r="G27" i="6"/>
  <c r="H27" i="6" s="1"/>
  <c r="G29" i="6"/>
  <c r="H29" i="6" s="1"/>
  <c r="G31" i="6"/>
  <c r="H31" i="6" s="1"/>
  <c r="G33" i="6"/>
  <c r="H33" i="6" s="1"/>
  <c r="G35" i="6"/>
  <c r="H35" i="6" s="1"/>
  <c r="G37" i="6"/>
  <c r="H37" i="6" s="1"/>
  <c r="G39" i="6"/>
  <c r="H39" i="6" s="1"/>
  <c r="G42" i="6"/>
  <c r="H42" i="6" s="1"/>
  <c r="G44" i="6"/>
  <c r="H44" i="6" s="1"/>
  <c r="G50" i="6"/>
  <c r="H50" i="6" s="1"/>
  <c r="G48" i="6"/>
  <c r="E29" i="3"/>
  <c r="F29" i="3" s="1"/>
  <c r="E25" i="3"/>
  <c r="F25" i="3" s="1"/>
  <c r="E23" i="3"/>
  <c r="F23" i="3" s="1"/>
  <c r="E21" i="3"/>
  <c r="F21" i="3" s="1"/>
  <c r="E19" i="3"/>
  <c r="F19" i="3" s="1"/>
  <c r="E15" i="3"/>
  <c r="F15" i="3" s="1"/>
  <c r="E11" i="3"/>
  <c r="F11" i="3" s="1"/>
  <c r="F5" i="3"/>
  <c r="F6" i="3"/>
  <c r="F7" i="3"/>
  <c r="F9" i="3"/>
  <c r="F10" i="3"/>
  <c r="F12" i="3"/>
  <c r="F13" i="3"/>
  <c r="F14" i="3"/>
  <c r="F16" i="3"/>
  <c r="F17" i="3"/>
  <c r="F18" i="3"/>
  <c r="F20" i="3"/>
  <c r="F22" i="3"/>
  <c r="F24" i="3"/>
  <c r="F26" i="3"/>
  <c r="F27" i="3"/>
  <c r="F28" i="3"/>
  <c r="F30" i="3"/>
  <c r="E8" i="3"/>
  <c r="F8" i="3" s="1"/>
  <c r="E4" i="3"/>
  <c r="F4" i="3" s="1"/>
  <c r="F52" i="7" l="1"/>
  <c r="F51" i="7" s="1"/>
  <c r="G69" i="6"/>
  <c r="H70" i="6"/>
  <c r="G158" i="6"/>
  <c r="G73" i="6"/>
  <c r="H74" i="6"/>
  <c r="G7" i="6"/>
  <c r="H7" i="6" s="1"/>
  <c r="H8" i="6"/>
  <c r="F4" i="7"/>
  <c r="G96" i="6"/>
  <c r="H96" i="6" s="1"/>
  <c r="H97" i="6"/>
  <c r="G92" i="6"/>
  <c r="G82" i="6"/>
  <c r="H83" i="6"/>
  <c r="G78" i="6"/>
  <c r="H79" i="6"/>
  <c r="G47" i="6"/>
  <c r="H48" i="6"/>
  <c r="G12" i="6"/>
  <c r="H12" i="6" s="1"/>
  <c r="H13" i="6"/>
  <c r="G18" i="6"/>
  <c r="H18" i="6" s="1"/>
  <c r="H19" i="6"/>
  <c r="G15" i="6"/>
  <c r="H15" i="6" s="1"/>
  <c r="H16" i="6"/>
  <c r="G63" i="6"/>
  <c r="H63" i="6" s="1"/>
  <c r="G54" i="6"/>
  <c r="G86" i="6"/>
  <c r="G41" i="6"/>
  <c r="H41" i="6" s="1"/>
  <c r="G22" i="6"/>
  <c r="H22" i="6" s="1"/>
  <c r="E31" i="3"/>
  <c r="F31" i="3" s="1"/>
  <c r="C4" i="1"/>
  <c r="B6" i="1"/>
  <c r="D7" i="1"/>
  <c r="D8" i="1"/>
  <c r="D12" i="1"/>
  <c r="D11" i="1"/>
  <c r="F157" i="7" l="1"/>
  <c r="G85" i="6"/>
  <c r="H85" i="6" s="1"/>
  <c r="H86" i="6"/>
  <c r="G68" i="6"/>
  <c r="H68" i="6" s="1"/>
  <c r="H69" i="6"/>
  <c r="G72" i="6"/>
  <c r="H72" i="6" s="1"/>
  <c r="H73" i="6"/>
  <c r="G157" i="6"/>
  <c r="H158" i="6"/>
  <c r="G6" i="6"/>
  <c r="H6" i="6" s="1"/>
  <c r="G95" i="6"/>
  <c r="H95" i="6" s="1"/>
  <c r="G91" i="6"/>
  <c r="H91" i="6" s="1"/>
  <c r="H92" i="6"/>
  <c r="G81" i="6"/>
  <c r="H81" i="6" s="1"/>
  <c r="H82" i="6"/>
  <c r="G77" i="6"/>
  <c r="H77" i="6" s="1"/>
  <c r="H78" i="6"/>
  <c r="G53" i="6"/>
  <c r="H54" i="6"/>
  <c r="G46" i="6"/>
  <c r="H46" i="6" s="1"/>
  <c r="H47" i="6"/>
  <c r="E5" i="4"/>
  <c r="E4" i="4" s="1"/>
  <c r="E7" i="4" s="1"/>
  <c r="C13" i="1"/>
  <c r="F158" i="7" s="1"/>
  <c r="B4" i="1"/>
  <c r="G21" i="6"/>
  <c r="D6" i="1"/>
  <c r="D9" i="1"/>
  <c r="G156" i="6" l="1"/>
  <c r="H157" i="6"/>
  <c r="G76" i="6"/>
  <c r="H76" i="6" s="1"/>
  <c r="G52" i="6"/>
  <c r="H52" i="6" s="1"/>
  <c r="H53" i="6"/>
  <c r="G5" i="6"/>
  <c r="H21" i="6"/>
  <c r="D5" i="4"/>
  <c r="D4" i="4" s="1"/>
  <c r="D7" i="4" s="1"/>
  <c r="B13" i="1"/>
  <c r="E158" i="7" s="1"/>
  <c r="D4" i="1"/>
  <c r="H156" i="6" l="1"/>
  <c r="H5" i="6"/>
  <c r="G4" i="6"/>
  <c r="G161" i="6" s="1"/>
  <c r="H161" i="6" s="1"/>
  <c r="H4" i="6" l="1"/>
</calcChain>
</file>

<file path=xl/sharedStrings.xml><?xml version="1.0" encoding="utf-8"?>
<sst xmlns="http://schemas.openxmlformats.org/spreadsheetml/2006/main" count="1014" uniqueCount="505">
  <si>
    <t>Показатели</t>
  </si>
  <si>
    <t>Доходы всего</t>
  </si>
  <si>
    <t>в том числе:</t>
  </si>
  <si>
    <t>Налоговые и неналоговые доходы, из них: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</si>
  <si>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</si>
  <si>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</si>
  <si>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</si>
  <si>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</si>
  <si>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Расходы всего</t>
  </si>
  <si>
    <t>Результат исполнения бюджета (дефицит «-», профицит «+»)</t>
  </si>
  <si>
    <t>% исполнения</t>
  </si>
  <si>
    <t>Код бюджетной классификации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</si>
  <si>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</si>
  <si>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</si>
  <si>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</si>
  <si>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</si>
  <si>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</si>
  <si>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</si>
  <si>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</si>
  <si>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</si>
  <si>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</si>
  <si>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</si>
  <si>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</si>
  <si>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</si>
  <si>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</si>
  <si>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</si>
  <si>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</si>
  <si>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</si>
  <si>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</si>
  <si>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182 1 01 02140 01 1000 110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</si>
  <si>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</si>
  <si>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</si>
  <si>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</si>
  <si>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</si>
  <si>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</si>
  <si>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</si>
  <si>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</si>
  <si>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</si>
  <si>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</si>
  <si>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</si>
  <si>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</si>
  <si>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</si>
  <si>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</si>
  <si>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</si>
  <si>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</si>
  <si>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</si>
  <si>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</si>
  <si>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</si>
  <si>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</si>
  <si>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000 1 06 00000 00 0000 000</t>
  </si>
  <si>
    <t>НАЛОГИ НА ИМУЩЕСТВО</t>
  </si>
  <si>
    <t>182 1 06 01030 13 1000 110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</si>
  <si>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</si>
  <si>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</si>
  <si>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</si>
  <si>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</si>
  <si>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</si>
  <si>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</si>
  <si>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</si>
  <si>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950 1 11 05013 13 0000 120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</si>
  <si>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</si>
  <si>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950 1 11 05025 13 0000 120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</si>
  <si>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</si>
  <si>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</si>
  <si>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</si>
  <si>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950 1 11 09045 13 0000 120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</si>
  <si>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</si>
  <si>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</si>
  <si>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</si>
  <si>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950 1 13 01995 13 0001 130</t>
  </si>
  <si>
    <t>Доходы от оказания платных услуг по стирке и химической чистке текстильных и меховых изделий</t>
  </si>
  <si>
    <t>950 1 13 01995 13 0002 130</t>
  </si>
  <si>
    <t>Доходы от оказания платных услуг бань и душевых</t>
  </si>
  <si>
    <t>950 1 13 02995 13 0000 130</t>
  </si>
  <si>
    <t>Прочие доходы от компенсации затрат бюджетов городских поселений</t>
  </si>
  <si>
    <t>000 1 14 00000 00 0000 000</t>
  </si>
  <si>
    <t>ДОХОДЫ ОТ ПРОДАЖИ МАТЕРИАЛЬНЫХ И НЕМАТЕРИАЛЬНЫХ АКТИВОВ</t>
  </si>
  <si>
    <t>950 1 14 02053 13 0000 410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</si>
  <si>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</si>
  <si>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</si>
  <si>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</si>
  <si>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950 1 14 06025 13 0000 430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</si>
  <si>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</si>
  <si>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</si>
  <si>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</si>
  <si>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</si>
  <si>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</si>
  <si>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949 1 16 02020 02 0000 140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</si>
  <si>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</si>
  <si>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000 1 17 00000 00 0000 000</t>
  </si>
  <si>
    <t>ПРОЧИЕ НЕНАЛОГОВЫЕ ДОХОДЫ</t>
  </si>
  <si>
    <t>950 1 17 05050 13 0001 180</t>
  </si>
  <si>
    <t>Плата за торговое место на ярмарках, имеющих временный характер</t>
  </si>
  <si>
    <t>950 1 17 05050 13 0002 180</t>
  </si>
  <si>
    <t>Плата за размещение нестационарного торгового объекта</t>
  </si>
  <si>
    <t>000 2 00 00000 00 0000 000</t>
  </si>
  <si>
    <t>БЕЗВОЗМЕЗДНЫЕ ПОСТУПЛЕНИЯ</t>
  </si>
  <si>
    <t>000 2 02 00000 00 0000 000</t>
  </si>
  <si>
    <t>000 2 02 10000 00 0000 150</t>
  </si>
  <si>
    <t>Дотации бюджетам бюджетной системы Российской Федерации</t>
  </si>
  <si>
    <t>955 2 02 15001 13 0000 150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</si>
  <si>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</si>
  <si>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000 2 02 19999 13 0000 150</t>
  </si>
  <si>
    <t>Прочие дотации бюджетам городских поселений</t>
  </si>
  <si>
    <t>955 2 02 19999 13 1004 150</t>
  </si>
  <si>
    <t>Прочие дотации бюджетам городских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</si>
  <si>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000 2 02 20000 00 0000 150</t>
  </si>
  <si>
    <t>Субсидии бюджетам бюджетной системы Российской Федерации (межбюджетные субсидии)</t>
  </si>
  <si>
    <t>950 2 02 20041 13 0000 150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</si>
  <si>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</si>
  <si>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950 2 02 25497 13 0000 150</t>
  </si>
  <si>
    <t>Субсидии бюджетам городских поселений на реализацию мероприятий по обеспечению жильем молодых семей</t>
  </si>
  <si>
    <t>950 2 02 25555 13 0000 150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</si>
  <si>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</si>
  <si>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000 2 02 29999 13 0000 150</t>
  </si>
  <si>
    <t>Прочие субсидии бюджетам городских поселений</t>
  </si>
  <si>
    <t>950 2 02 29999 13 2005 150</t>
  </si>
  <si>
    <t>Прочие субсидии бюджетам городских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</si>
  <si>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950 2 02 29999 13 2058 150</t>
  </si>
  <si>
    <t>Прочие субсидии бюджетам городских поселений (субсидия на строительство и реконструкцию автомобильных дорог за счет средств инфраструктурного бюджетного кредита)</t>
  </si>
  <si>
    <t>950 2 02 29999 13 2060 150</t>
  </si>
  <si>
    <t>Прочие субсидии бюджетам городских поселений (субсидия на обустройство и восстановление воинских захоронений и военно-мемориальных объектов)</t>
  </si>
  <si>
    <t>000 2 02 40000 00 0000 150</t>
  </si>
  <si>
    <t>Иные межбюджетные трансферты</t>
  </si>
  <si>
    <t>000 2 02 49999 13 0000 150</t>
  </si>
  <si>
    <t>Прочие межбюджетные трансферты, передаваемые бюджетам городских поселений</t>
  </si>
  <si>
    <t>950 2 02 49999 13 4010 150</t>
  </si>
  <si>
    <t>Прочие межбюджетные трансферты, передаваемые бюджетам городских поселений (межбюджетные трансферты на благоустройство дворовых территорий, установку детских игровых площадок и обустройство территорий для выгула животных)</t>
  </si>
  <si>
    <t>Итого доходов</t>
  </si>
  <si>
    <t>Код</t>
  </si>
  <si>
    <t>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</si>
  <si>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</si>
  <si>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</si>
  <si>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</si>
  <si>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</si>
  <si>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</si>
  <si>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</si>
  <si>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</si>
  <si>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</si>
  <si>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</si>
  <si>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</si>
  <si>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</si>
  <si>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</si>
  <si>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</si>
  <si>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</si>
  <si>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</si>
  <si>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</si>
  <si>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</si>
  <si>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</si>
  <si>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</si>
  <si>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</si>
  <si>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</si>
  <si>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</si>
  <si>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</si>
  <si>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</si>
  <si>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</si>
  <si>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</si>
  <si>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</si>
  <si>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</si>
  <si>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</si>
  <si>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</si>
  <si>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</si>
  <si>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</si>
  <si>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</si>
  <si>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</si>
  <si>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</si>
  <si>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</si>
  <si>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</si>
  <si>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</si>
  <si>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</si>
  <si>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</si>
  <si>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</si>
  <si>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</si>
  <si>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</si>
  <si>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</si>
  <si>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</si>
  <si>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</si>
  <si>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</si>
  <si>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</si>
  <si>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</si>
  <si>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</si>
  <si>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</si>
  <si>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</si>
  <si>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</si>
  <si>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</si>
  <si>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Итого</t>
  </si>
  <si>
    <t>Дефицит (-), Профицит (+)</t>
  </si>
  <si>
    <t>000 01 05 00 00 00 0000 000</t>
  </si>
  <si>
    <t>Изменение остатков средств на счетах по учету средств бюджетов</t>
  </si>
  <si>
    <t>000 01 05 02 01 13 0000 510</t>
  </si>
  <si>
    <t>Увеличение прочих остатков денежных средств бюджетов городских поселений</t>
  </si>
  <si>
    <t>000 01 05 02 01 13 0000 610</t>
  </si>
  <si>
    <t>Уменьшение прочих остатков денежных средств бюджетов городских поселений</t>
  </si>
  <si>
    <t>Итого источников внутреннего финансирования</t>
  </si>
  <si>
    <t>Объем долга</t>
  </si>
  <si>
    <t>Главный распоря-дитель</t>
  </si>
  <si>
    <t>Код целевой классификации</t>
  </si>
  <si>
    <t>Вид расходов</t>
  </si>
  <si>
    <t>Администрация Тутаевского муниципального района</t>
  </si>
  <si>
    <t>950</t>
  </si>
  <si>
    <t>Муниципальная программа "Перспективное развитие и формирование городской среды городского поселения Тутаев"</t>
  </si>
  <si>
    <t>01.0.00.00000</t>
  </si>
  <si>
    <t>Муниципальная целевая программа "Формирование современной городской среды городского поселения Тутаев"</t>
  </si>
  <si>
    <t>01.1.00.00000</t>
  </si>
  <si>
    <t>Повышение уровня благоустройства территорий</t>
  </si>
  <si>
    <t>01.1.01.00000</t>
  </si>
  <si>
    <t>Межбюджетные трансферты на обеспечение мероприятий по формированию современной городской среды</t>
  </si>
  <si>
    <t>01.1.01.29456</t>
  </si>
  <si>
    <t>Межбюджетные трансферты</t>
  </si>
  <si>
    <t>500</t>
  </si>
  <si>
    <t>Межбюджетные трансферты на реализацию проекта по формированию современной городской среды в малых городах и исторических поселениях</t>
  </si>
  <si>
    <t>01.1.01.29856</t>
  </si>
  <si>
    <t>Реализация проекта "Наши дворы"</t>
  </si>
  <si>
    <t>01.1.02.00000</t>
  </si>
  <si>
    <t>Межбюджетные трансферты на благоустройство дворовых территорий, установку детских игровых площадок и обустройство территорий для выгула животных</t>
  </si>
  <si>
    <t>01.1.02.70416</t>
  </si>
  <si>
    <t>Реализация проекта "Ярославия. Города у воды"</t>
  </si>
  <si>
    <t>01.1.03.00000</t>
  </si>
  <si>
    <t>Межбюджетные трансферты на строительство, реконструкцию и капитальный ремонт автомобильных дорог (средства ИБК)</t>
  </si>
  <si>
    <t>01.1.03.98004</t>
  </si>
  <si>
    <t>Реализация проекта "Формирование комфортной городской среды"</t>
  </si>
  <si>
    <t>01.1.F2.00000</t>
  </si>
  <si>
    <t>Межбюджетные трансферты на реализацию программ формирования современной городской среды</t>
  </si>
  <si>
    <t>01.1.F2.55550</t>
  </si>
  <si>
    <t>Муниципальная целевая программа "Развитие и содержание дорожного хозяйства на территории городского поселения Тутаев"</t>
  </si>
  <si>
    <t>01.2.00.00000</t>
  </si>
  <si>
    <t>Дорожная деятельность в отношении дорожной сети городского поселения Тутаев</t>
  </si>
  <si>
    <t>01.2.01.00000</t>
  </si>
  <si>
    <t>Обеспечение софинансирования мероприятий в области дорожного хозяйства на ремонт и содержание автомобильных дорог (средства поселения)</t>
  </si>
  <si>
    <t>01.2.01.22446</t>
  </si>
  <si>
    <t>Межбюджетные трансферты на капитальный ремонт и ремонт дорожных объектов муниципальной собственности, софинансирование</t>
  </si>
  <si>
    <t>01.2.01.25626</t>
  </si>
  <si>
    <t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</si>
  <si>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01.2.01.27356</t>
  </si>
  <si>
    <t>Межбюджетные трансферты на обеспечение мероприятий в области дорожного хозяйства по ремонту и содержанию автомобильных дорог</t>
  </si>
  <si>
    <t>01.2.01.29086</t>
  </si>
  <si>
    <t>Межбюджетные трансферты на обеспечение мероприятий в области дорожного хозяйства по повышению безопасности дорожного движения</t>
  </si>
  <si>
    <t>01.2.01.29096</t>
  </si>
  <si>
    <t>Межбюджетные трансферты на обеспечение содержания и организации деятельности дорожного хозяйства</t>
  </si>
  <si>
    <t>01.2.01.29696</t>
  </si>
  <si>
    <t>Межбюджетные трансферты на мероприятия в области дорожного хозяйства</t>
  </si>
  <si>
    <t>01.2.01.72446</t>
  </si>
  <si>
    <t>Межбюджетные трансферты на капитальный ремонт и ремонт дорожных объектов муниципальной собственности</t>
  </si>
  <si>
    <t>01.2.01.75626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</si>
  <si>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</si>
  <si>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01.2.01.77356</t>
  </si>
  <si>
    <t>Реализация проекта "Дорожная сеть"</t>
  </si>
  <si>
    <t>01.2.R1.00000</t>
  </si>
  <si>
    <t>Межбюджетные трансферты на комплексное развитие транспортной инфраструктуры городских агломераций Ярославской области, софинансирование</t>
  </si>
  <si>
    <t>01.2.R1.24046</t>
  </si>
  <si>
    <t>Межбюджетные трансферты на комплексное развитие транспортной инфраструктуры городских агломераций Ярославской области</t>
  </si>
  <si>
    <t>01.2.R1.74046</t>
  </si>
  <si>
    <t>Муниципальная целевая программа "Стимулирование перспективного развития городского поселения Тутаев"</t>
  </si>
  <si>
    <t>01.3.00.00000</t>
  </si>
  <si>
    <t>Создание условий для развития инвестиционной привлекательности и наращивания налогового потенциала в городском поселении Тутаев</t>
  </si>
  <si>
    <t>01.3.02.00000</t>
  </si>
  <si>
    <t>Межбюджетные трансферты на реализацию мероприятий по строительству, реконструкции и ремонту объектов водоснабжения и водоотведения в городском поселении Тутаев</t>
  </si>
  <si>
    <t>01.3.02.29046</t>
  </si>
  <si>
    <t>Межбюджетные трансферты на реализацию мероприятий по развитию дорожной сети в городском поселении Тутаев</t>
  </si>
  <si>
    <t>01.3.02.29086</t>
  </si>
  <si>
    <t>Муниципальная программа "Содержание городского хозяйства городского поселения Тутаев"</t>
  </si>
  <si>
    <t>02.0.00.00000</t>
  </si>
  <si>
    <t>Муниципальная целевая программа "Благоустройство и озеленение на территории городского поселения Тутаев"</t>
  </si>
  <si>
    <t>02.1.00.00000</t>
  </si>
  <si>
    <t>Благоустройство и озеленение территории городского поселения Тутаев</t>
  </si>
  <si>
    <t>02.1.01.00000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</si>
  <si>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</si>
  <si>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02.1.01.29246</t>
  </si>
  <si>
    <t>Межбюджетные трансферты на содержание и организацию деятельности по благоустройству на территории поселения</t>
  </si>
  <si>
    <t>02.1.01.29256</t>
  </si>
  <si>
    <t>Межбюджетные трансферты на обеспечение мероприятий в области благоустройства и озеленения</t>
  </si>
  <si>
    <t>02.1.01.29266</t>
  </si>
  <si>
    <t>Расходы на реализацию мероприятий по увековечению памяти погибших при защите Отечества</t>
  </si>
  <si>
    <t>02.1.01.L2990</t>
  </si>
  <si>
    <t>Организация и развитие ритуальных услуг и мест захоронения в городском поселении Тутаев</t>
  </si>
  <si>
    <t>02.1.02.00000</t>
  </si>
  <si>
    <t>Межбюджетные трансферты на обеспечение мероприятий по содержанию мест захоронения</t>
  </si>
  <si>
    <t>02.1.02.29316</t>
  </si>
  <si>
    <t>Межбюджетные трансферты на оказание услуг по захоронению невостребованных трупов</t>
  </si>
  <si>
    <t>02.1.02.29356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</si>
  <si>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t>
  </si>
  <si>
    <t>02.2.00.00000</t>
  </si>
  <si>
    <t>Создание механизма управления потреблением энергетических ресурсов и сокращение бюджетных затрат</t>
  </si>
  <si>
    <t>02.2.01.00000</t>
  </si>
  <si>
    <t>Межбюджетные трансферты на обеспечение мероприятий по уличному освещению</t>
  </si>
  <si>
    <t>02.2.01.29236</t>
  </si>
  <si>
    <t>Муниципальная целевая программа "Обеспечение населения городского поселения Тутаев банными услугами"</t>
  </si>
  <si>
    <t>02.3.00.00000</t>
  </si>
  <si>
    <t>Создание возможности предоставления качественных бытовых и оздоровительных услуг, соответствующих современным требованиям санитарных норм и правил</t>
  </si>
  <si>
    <t>02.3.01.00000</t>
  </si>
  <si>
    <t>Межбюджетные трансферты на обеспечение мероприятий по организации населению услуг бань в общих отделениях</t>
  </si>
  <si>
    <t>02.3.01.29206</t>
  </si>
  <si>
    <t>Муниципальная программа "Обеспечение доступным и комфортным жильём населения городского поселения Тутаев"</t>
  </si>
  <si>
    <t>04.0.00.00000</t>
  </si>
  <si>
    <t>Муниципальная целевая программа "Переселение граждан из аварийного жилищного фонда городского поселения Тутаев"</t>
  </si>
  <si>
    <t>04.1.00.00000</t>
  </si>
  <si>
    <t>Демонтаж (снос) многоквартирных домов, признанных в установленном порядке аварийными и подлежащими сносу</t>
  </si>
  <si>
    <t>04.1.02.00000</t>
  </si>
  <si>
    <t>Межбюджетные трансферты на обеспечение мероприятий по выполнению иных обязательств органами местного самоуправления</t>
  </si>
  <si>
    <t>04.1.02.29806</t>
  </si>
  <si>
    <t>Муниципальная целевая программа "Предоставление молодым семьям социальных выплат на приобретение (строительство) жилья"</t>
  </si>
  <si>
    <t>04.2.00.00000</t>
  </si>
  <si>
    <t>Поддержка молодых семей в приобретении (строительстве) жилья на территории городского поселения Тутаев</t>
  </si>
  <si>
    <t>04.2.01.00000</t>
  </si>
  <si>
    <t>Обеспечение мероприятий по поддержке молодых семей в приобретении (строительстве) жилья</t>
  </si>
  <si>
    <t>04.2.01.L4970</t>
  </si>
  <si>
    <t>Социальное обеспечение и иные выплаты населению</t>
  </si>
  <si>
    <t>300</t>
  </si>
  <si>
    <t>Муниципальная целевая программа "Поддержка граждан, проживающих на территории городского поселения Тутаев Ярославской области,в сфере ипотечного жилищного кредитования"</t>
  </si>
  <si>
    <t>04.3.00.00000</t>
  </si>
  <si>
    <t>Поддержка граждан, проживающих на территории городского поселения Тутаев, в сфере ипотечного жилищного кредитования</t>
  </si>
  <si>
    <t>04.3.01.00000</t>
  </si>
  <si>
    <t>Расходы на обеспечение софинансирования мероприятий в сфере ипотечного кредитования</t>
  </si>
  <si>
    <t>04.3.01.21230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</si>
  <si>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</si>
  <si>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04.3.01.71230</t>
  </si>
  <si>
    <t>Муниципальная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городского поселения Тутаев "</t>
  </si>
  <si>
    <t>04.4.00.00000</t>
  </si>
  <si>
    <t>Обеспечение благоустроенными жилыми помещениями граждан, переселяемым из жилищного фонда, признанного непригодным для проживания, и (или) жилищного фонда с высоким уровнем износа</t>
  </si>
  <si>
    <t>04.4.01.00000</t>
  </si>
  <si>
    <t>Межбюджетные трансферты на приобретение объектов недвижимого имущества в муниципальную собственность</t>
  </si>
  <si>
    <t>04.4.01.29886</t>
  </si>
  <si>
    <t/>
  </si>
  <si>
    <t>40.0.00.00000</t>
  </si>
  <si>
    <t>Непрограммные расходы</t>
  </si>
  <si>
    <t>40.1.00.00000</t>
  </si>
  <si>
    <t>Выполнение других обязательств органами местного самоуправления</t>
  </si>
  <si>
    <t>40.1.00.20080</t>
  </si>
  <si>
    <t>Иные бюджетные ассигнования</t>
  </si>
  <si>
    <t>800</t>
  </si>
  <si>
    <t>Взнос на капитальный ремонт жилых помещений муниципального жилищного фонда</t>
  </si>
  <si>
    <t>40.1.00.20090</t>
  </si>
  <si>
    <t>Закупка товаров, работ и услуг для обеспечения государственных (муниципальных) нужд</t>
  </si>
  <si>
    <t>200</t>
  </si>
  <si>
    <t>Ежегодная премия лицам удостоившимся звания "Почетный гражданин города Тутаева"</t>
  </si>
  <si>
    <t>40.1.00.20120</t>
  </si>
  <si>
    <t>Выплаты по обязательствам муниципального образования</t>
  </si>
  <si>
    <t>40.1.00.20130</t>
  </si>
  <si>
    <t>Межбюджетные трансферты на содержание органов местного самоуправления</t>
  </si>
  <si>
    <t>40.1.00.29016</t>
  </si>
  <si>
    <t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</t>
  </si>
  <si>
    <t>40.1.00.29026</t>
  </si>
  <si>
    <t>Межбюджетные трансферты на обеспечение мероприятий по осуществлению грузопассажирских перевозок на речном транспорте</t>
  </si>
  <si>
    <t>40.1.00.29166</t>
  </si>
  <si>
    <t>Межбюджетные трансферты на обеспечение мероприятий по осуществлению пассажирских перевозок на автомобильном транспорте</t>
  </si>
  <si>
    <t>40.1.00.29176</t>
  </si>
  <si>
    <t>Межбюджетные трансферты на обеспечение мероприятий в сфере культуры</t>
  </si>
  <si>
    <t>40.1.00.29216</t>
  </si>
  <si>
    <t>Межбюджетные трансферты на обеспечение физкультурно-спортивных мероприятий</t>
  </si>
  <si>
    <t>40.1.00.29226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</si>
  <si>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</si>
  <si>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40.1.00.29276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</si>
  <si>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</si>
  <si>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>40.1.00.29326</t>
  </si>
  <si>
    <t>Межбюджетные трансферты на обеспечение мероприятий по работе с детьми и молодежью</t>
  </si>
  <si>
    <t>40.1.00.29346</t>
  </si>
  <si>
    <t>Межбюджетные трансферты на обеспечение мероприятий по содержанию, реконструкции и капитальному ремонту муниципального жилищного фонда</t>
  </si>
  <si>
    <t>40.1.00.29376</t>
  </si>
  <si>
    <t>Межбюджетные трансферты на обеспечение мероприятий по осуществлению внешнего муниципального контроля</t>
  </si>
  <si>
    <t>40.1.00.29386</t>
  </si>
  <si>
    <t>Межбюджетные трансферты на обеспечение мероприятий по начислению и сбору платы за найм муниципального жилищного фонда</t>
  </si>
  <si>
    <t>40.1.00.29436</t>
  </si>
  <si>
    <t>Межбюджетные трансферты на обеспечение мероприятий по капитальному ремонту лифтов в МКД, в части жилых помещений находящихся в муниципальной собственности</t>
  </si>
  <si>
    <t>40.1.00.29446</t>
  </si>
  <si>
    <t>Межбюджетные трансферты на обеспечение деятельности народных дружин</t>
  </si>
  <si>
    <t>40.1.00.29486</t>
  </si>
  <si>
    <t>Межбюджетные трансферты на обеспечение поддержки деятельности социально ориентированных некоммерческих организаций</t>
  </si>
  <si>
    <t>40.1.00.29516</t>
  </si>
  <si>
    <t>Межбюджетные трансферты на обеспечение мероприятий по актуализации схем коммунальной инфраструктуры</t>
  </si>
  <si>
    <t>40.1.00.29536</t>
  </si>
  <si>
    <t>Межбюджетные трансферты на обеспечение других обязательств в рамках передаваемых полномочий по содержанию имущества казны городского поселения Тутаев</t>
  </si>
  <si>
    <t>40.1.00.29556</t>
  </si>
  <si>
    <t>Межбюджетные трансферты на обеспечение содержания и организации деятельности аварийно-спасательных служб</t>
  </si>
  <si>
    <t>40.1.00.29566</t>
  </si>
  <si>
    <t>Межбюджетные трансферты на обеспечение мероприятий по переработке и утилизации ливневых стоков</t>
  </si>
  <si>
    <t>40.1.00.29616</t>
  </si>
  <si>
    <t>Межбюджетные трансферты на обеспечение мероприятий по содержанию военно-мемориального комплекса</t>
  </si>
  <si>
    <t>40.1.00.29686</t>
  </si>
  <si>
    <t>Межбюджетные трансферты на доплаты к пенсиям муниципальным служащим поселений</t>
  </si>
  <si>
    <t>40.1.00.29756</t>
  </si>
  <si>
    <t>Межбюджетные трансферты на обеспечение мероприятий по безопасности жителей города</t>
  </si>
  <si>
    <t>40.1.00.29766</t>
  </si>
  <si>
    <t>40.1.00.29806</t>
  </si>
  <si>
    <t>Межбюджетные трансферты на поддержку деятельности ТОС</t>
  </si>
  <si>
    <t>40.1.00.29876</t>
  </si>
  <si>
    <t>Межбюджетные трансферты на выявление и ликвидацию вреда окружающей среде</t>
  </si>
  <si>
    <t>40.1.00.29886</t>
  </si>
  <si>
    <t>Муниципальный Совет городского поселения Тутаев</t>
  </si>
  <si>
    <t>993</t>
  </si>
  <si>
    <t>Содержание Председателя Муниципального Совета городского поселения Тутаев</t>
  </si>
  <si>
    <t>40.1.00.20010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</si>
  <si>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</si>
  <si>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</si>
  <si>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Дефицит (-), профицит (+)</t>
  </si>
  <si>
    <t>1. Межбюджетные трансферты на обеспечение мероприятий по формированию современной городской среды</t>
  </si>
  <si>
    <t>Тутаевский муниципальный район</t>
  </si>
  <si>
    <t>2. Межбюджетные трансферты на реализацию проекта по формированию современной городской среды в малых городах и исторических поселениях</t>
  </si>
  <si>
    <t>3. Межбюджетные трансферты на благоустройство дворовых территорий, установку детских игровых площадок и обустройство территорий для выгула животных</t>
  </si>
  <si>
    <t>4. Межбюджетные трансферты на строительство, реконструкцию и капитальный ремонт автомобильных дорог (средства ИБК)</t>
  </si>
  <si>
    <t>5. Межбюджетные трансферты на реализацию программ формирования современной городской среды</t>
  </si>
  <si>
    <t>6. Обеспечение софинансирования мероприятий в области дорожного хозяйства на ремонт и содержание автомобильных дорог (средства поселения)</t>
  </si>
  <si>
    <t>7. Межбюджетные трансферты на капитальный ремонт и ремонт дорожных объектов муниципальной собственности, софинансирование</t>
  </si>
  <si>
    <t>8. 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</si>
  <si>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9. Межбюджетные трансферты на обеспечение мероприятий в области дорожного хозяйства по ремонту и содержанию автомобильных дорог</t>
  </si>
  <si>
    <t>10. Межбюджетные трансферты на обеспечение мероприятий в области дорожного хозяйства по повышению безопасности дорожного движения</t>
  </si>
  <si>
    <t>11. Межбюджетные трансферты на обеспечение содержания и организации деятельности дорожного хозяйства</t>
  </si>
  <si>
    <t>12. Межбюджетные трансферты на мероприятия в области дорожного хозяйства</t>
  </si>
  <si>
    <t>13. Межбюджетные трансферты на капитальный ремонт и ремонт дорожных объектов муниципальной собственности</t>
  </si>
  <si>
    <t>14. 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</si>
  <si>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15. Межбюджетные трансферты на комплексное развитие транспортной инфраструктуры городских агломераций Ярославской области, софинансирование</t>
  </si>
  <si>
    <t>16. Межбюджетные трансферты на комплексное развитие транспортной инфраструктуры городских агломераций Ярославской области</t>
  </si>
  <si>
    <t>17. Межбюджетные трансферты на реализацию мероприятий по строительству, реконструкции и ремонту объектов водоснабжения и водоотведения в городском поселении Тутаев</t>
  </si>
  <si>
    <t>18. Межбюджетные трансферты на реализацию мероприятий по развитию дорожной сети в городском поселении Тутаев</t>
  </si>
  <si>
    <t>19. 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</si>
  <si>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20. Межбюджетные трансферты на содержание и организацию деятельности по благоустройству на территории поселения</t>
  </si>
  <si>
    <t>21. Межбюджетные трансферты на обеспечение мероприятий в области благоустройства и озеленения</t>
  </si>
  <si>
    <t>22. Расходы на реализацию мероприятий по увековечению памяти погибших при защите Отечества</t>
  </si>
  <si>
    <t>23. Межбюджетные трансферты на обеспечение мероприятий по содержанию мест захоронения</t>
  </si>
  <si>
    <t>24. Межбюджетные трансферты на оказание услуг по захоронению невостребованных трупов</t>
  </si>
  <si>
    <t>25. Межбюджетные трансферты на обеспечение мероприятий по уличному освещению</t>
  </si>
  <si>
    <t>26. Межбюджетные трансферты на обеспечение мероприятий по организации населению услуг бань в общих отделениях</t>
  </si>
  <si>
    <t>27. Межбюджетные трансферты на обеспечение мероприятий по выполнению иных обязательств органами местного самоуправления</t>
  </si>
  <si>
    <t>28. Межбюджетные трансферты на приобретение объектов недвижимого имущества в муниципальную собственность</t>
  </si>
  <si>
    <t>29. Межбюджетные трансферты на содержание органов местного самоуправления</t>
  </si>
  <si>
    <t>30. 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</t>
  </si>
  <si>
    <t>31. Межбюджетные трансферты на обеспечение мероприятий по осуществлению грузопассажирских перевозок на речном транспорте</t>
  </si>
  <si>
    <t>32. Межбюджетные трансферты на обеспечение мероприятий по осуществлению пассажирских перевозок на автомобильном транспорте</t>
  </si>
  <si>
    <t>33. Межбюджетные трансферты на обеспечение мероприятий в сфере культуры</t>
  </si>
  <si>
    <t>34. Межбюджетные трансферты на обеспечение физкультурно-спортивных мероприятий</t>
  </si>
  <si>
    <t>35. 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</si>
  <si>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36. Межбюджетные трансферты на обеспечение мероприятий по обеспечению безопасности людей на водных объектах, охране их жизни и здоровья</t>
  </si>
  <si>
    <t>37. Межбюджетные трансферты на обеспечение мероприятий по работе с детьми и молодежью</t>
  </si>
  <si>
    <t>38. Межбюджетные трансферты на обеспечение мероприятий по содержанию, реконструкции и капитальному ремонту муниципального жилищного фонда</t>
  </si>
  <si>
    <t>39. Межбюджетные трансферты на обеспечение мероприятий по осуществлению внешнего муниципального контроля</t>
  </si>
  <si>
    <t>40. Межбюджетные трансферты на обеспечение мероприятий по начислению и сбору платы за найм муниципального жилищного фонда</t>
  </si>
  <si>
    <t>41. Межбюджетные трансферты на обеспечение мероприятий по капитальному ремонту лифтов в МКД, в части жилых помещений находящихся в муниципальной собственности</t>
  </si>
  <si>
    <t>42. Межбюджетные трансферты на обеспечение деятельности народных дружин</t>
  </si>
  <si>
    <t>43. Межбюджетные трансферты на обеспечение поддержки деятельности социально ориентированных некоммерческих организаций</t>
  </si>
  <si>
    <t>44. Межбюджетные трансферты на обеспечение мероприятий по актуализации схем коммунальной инфраструктуры</t>
  </si>
  <si>
    <t>45. Межбюджетные трансферты на обеспечение других обязательств в рамках передаваемых полномочий по содержанию имущества казны городского поселения Тутаев</t>
  </si>
  <si>
    <t>46. Межбюджетные трансферты на обеспечение содержания и организации деятельности аварийно-спасательных служб</t>
  </si>
  <si>
    <t>47. Межбюджетные трансферты на обеспечение мероприятий по переработке и утилизации ливневых стоков</t>
  </si>
  <si>
    <t>48. Межбюджетные трансферты на обеспечение мероприятий по содержанию военно-мемориального комплекса</t>
  </si>
  <si>
    <t>49. Межбюджетные трансферты на доплаты к пенсиям муниципальным служащим поселений</t>
  </si>
  <si>
    <t>50. Межбюджетные трансферты на обеспечение мероприятий по безопасности жителей города</t>
  </si>
  <si>
    <t>51. Межбюджетные трансферты на обеспечение мероприятий по выполнению иных обязательств органами местного самоуправления</t>
  </si>
  <si>
    <t>52. Межбюджетные трансферты на поддержку деятельности ТОС</t>
  </si>
  <si>
    <t>53. Межбюджетные трансферты на выявление и ликвидацию вреда окружающей среде</t>
  </si>
  <si>
    <t>Исполнение расходов бюджета городского поселения Тутаев по разделам и подразделам классификации расходов бюджетов Российской Федерации за 1 квартал  2024 года</t>
  </si>
  <si>
    <t xml:space="preserve">% </t>
  </si>
  <si>
    <t>Платежи в целях возмещения причиненного ущерба (убытков)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</si>
  <si>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</si>
  <si>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000 1 16 10000 00 0000 140</t>
  </si>
  <si>
    <t>950 1 16 10032 13 0000 140</t>
  </si>
  <si>
    <t>182 1 01 02030 01 3000 110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</si>
  <si>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</si>
  <si>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</si>
  <si>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</si>
  <si>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</si>
  <si>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</si>
  <si>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</si>
  <si>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</si>
  <si>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000 2 19 00000 00 0000 000</t>
  </si>
  <si>
    <t>000 2 19 00000 13 0000 150</t>
  </si>
  <si>
    <t>Утверждено по бюджету  (сводной бюджетной росписи) на 2024 год (рублей)</t>
  </si>
  <si>
    <t>План на 2024 год, рублей</t>
  </si>
  <si>
    <t>Исполнение ведомственной структуры расходной части бюджета городского поселения Тутаев                                                за 1 квартал  2024 года</t>
  </si>
  <si>
    <t>Исполнение распределения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  за 1 квартал  2024 года</t>
  </si>
  <si>
    <t xml:space="preserve"> Исполнение  доходной части  бюджета городского поселения Тутаев за 1 квартал 2024 года в соответствии с классификацией доходов бюджетов Российской Федерации</t>
  </si>
  <si>
    <t>Исполнение  бюджета  городского поселения Тутаев по программным и непрограммным расходам  за 1 квартал  2024 года</t>
  </si>
  <si>
    <t>Тутаевского муниципального района</t>
  </si>
  <si>
    <t>от ______________ №_______</t>
  </si>
  <si>
    <t>1. Перечень муниципальных внутренних заимствований городского поселения Тутаев</t>
  </si>
  <si>
    <t>Вид долгового обязательства</t>
  </si>
  <si>
    <t>Сумма, руб.</t>
  </si>
  <si>
    <t>1. Кредиты кредитных организаций</t>
  </si>
  <si>
    <t xml:space="preserve">Получение кредитов </t>
  </si>
  <si>
    <t>Погашение кредитов</t>
  </si>
  <si>
    <t>2. Бюджетные кредиты</t>
  </si>
  <si>
    <t>Получение кредитов</t>
  </si>
  <si>
    <t xml:space="preserve">3. Итого кредиты </t>
  </si>
  <si>
    <t xml:space="preserve">        Получение</t>
  </si>
  <si>
    <t xml:space="preserve">        Погашение</t>
  </si>
  <si>
    <t>2.Объем расходов на обслуживание муниципального долга городского поселения Тутаев</t>
  </si>
  <si>
    <t xml:space="preserve"> Фактический объем расходов на обслуживание муниципального долга</t>
  </si>
  <si>
    <t>3. Объем муниципального долга городского поселения Тутаев</t>
  </si>
  <si>
    <t xml:space="preserve">на 01.01.2023 </t>
  </si>
  <si>
    <t xml:space="preserve">3. Муниципальные гарантии </t>
  </si>
  <si>
    <t>Исполнение Программы муниципальных внутренних заимствований  городского поселения Тутаев за 1 квартал 2024 года</t>
  </si>
  <si>
    <t xml:space="preserve">на 01.01.2024 </t>
  </si>
  <si>
    <t>на 01.04.2024</t>
  </si>
  <si>
    <t>Исполнение источников внутреннего финансирования дефицита бюджета городского поселения Тутаев за 1 квартал 2024 года</t>
  </si>
  <si>
    <t>Приложение 5</t>
  </si>
  <si>
    <t>к постановлению Администрации</t>
  </si>
  <si>
    <t>Фактическое  исполнение за 1 квартал 2024 года, рублей</t>
  </si>
  <si>
    <t>Утверждено по бюджету   на 2024 год (рублей)</t>
  </si>
  <si>
    <t xml:space="preserve"> Исполнение основных характеристик бюджета городского поселения Тутаев                       за 1 квартал 2024 года</t>
  </si>
  <si>
    <t>Фактическое  исполнение за                          1 квартал 2024 года, рублей</t>
  </si>
  <si>
    <t>Приложение 1                                                            к постановлению Администрации                                                                                                                        Тутаевского Муниципального  района                                                                                                от 18.04.2024 №279-п</t>
  </si>
  <si>
    <t xml:space="preserve">                                                                                                       Приложение 2                                                                           к постановлению Администрации                                                             Тутаевского Муниципального  района                                                                                     от 18.04.2024 №279-п</t>
  </si>
  <si>
    <t>Приложение 3                                                                                                к постановлению Администрации                                                 Тутаевского  Муниципального  района                                                                                  от 18.04.2024 №279-п</t>
  </si>
  <si>
    <t>Приложение 4                                                            к постановлению Администрации                       Тутаевского Муниципального  района                                                 от 18.04.2024 №279-п</t>
  </si>
  <si>
    <t>Приложение 6                                                                       к постановлению Администрации                        Тутаевского Муниципального  района                      от 18.04.2024 №279-п</t>
  </si>
  <si>
    <t>Приложение 7                                                          к постановлению Администрации                              Тутаевского Муниципального  района                                                       от 18.04.2024 №279-п</t>
  </si>
  <si>
    <t>Приложение 8                                                                                                                к постановлению Администрации                              Тутаевского муниципального  района                                                            от 18.04.2024 №279-п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</si>
</sst>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Arial Cyr"/>
      <charset val="204"/>
    </font>
    <font>
      <b/>
      <sz val="13"/>
      <color indexed="64"/>
      <name val="Times New Roman"/>
      <family val="1"/>
      <charset val="204"/>
    </font>
    <font>
      <sz val="13"/>
      <color indexed="64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2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3" fillId="0" borderId="0" xfId="0" applyFont="1"/>
    <xf numFmtId="0" fontId="24" fillId="0" borderId="0" xfId="0" applyFont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25" fillId="0" borderId="10" xfId="0" applyFont="1" applyBorder="1" applyAlignment="1">
      <alignment horizontal="left" vertical="center" wrapText="1"/>
    </xf>
    <xf numFmtId="3" fontId="26" fillId="0" borderId="10" xfId="0" applyNumberFormat="1" applyFont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4" fillId="0" borderId="10" xfId="0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3" fontId="27" fillId="0" borderId="10" xfId="0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top" wrapText="1"/>
    </xf>
    <xf numFmtId="3" fontId="22" fillId="0" borderId="13" xfId="0" applyNumberFormat="1" applyFont="1" applyBorder="1" applyAlignment="1">
      <alignment horizontal="right" vertical="center" wrapText="1"/>
    </xf>
    <xf numFmtId="164" fontId="22" fillId="0" borderId="15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right" vertical="center" wrapText="1"/>
    </xf>
    <xf numFmtId="164" fontId="21" fillId="0" borderId="16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top" wrapText="1"/>
    </xf>
    <xf numFmtId="3" fontId="22" fillId="0" borderId="10" xfId="0" applyNumberFormat="1" applyFont="1" applyBorder="1" applyAlignment="1">
      <alignment horizontal="right" vertical="center" wrapText="1"/>
    </xf>
    <xf numFmtId="164" fontId="22" fillId="0" borderId="1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top" wrapText="1"/>
    </xf>
    <xf numFmtId="3" fontId="21" fillId="0" borderId="12" xfId="0" applyNumberFormat="1" applyFont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right" vertical="center" wrapText="1"/>
    </xf>
    <xf numFmtId="164" fontId="22" fillId="0" borderId="21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164" fontId="18" fillId="0" borderId="0" xfId="0" applyNumberFormat="1" applyFont="1"/>
    <xf numFmtId="3" fontId="21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right" vertical="center"/>
    </xf>
    <xf numFmtId="3" fontId="29" fillId="0" borderId="10" xfId="0" applyNumberFormat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3" fontId="21" fillId="33" borderId="10" xfId="0" applyNumberFormat="1" applyFont="1" applyFill="1" applyBorder="1" applyAlignment="1">
      <alignment horizontal="right" vertical="center"/>
    </xf>
    <xf numFmtId="3" fontId="21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 vertical="top"/>
    </xf>
    <xf numFmtId="3" fontId="21" fillId="0" borderId="10" xfId="0" applyNumberFormat="1" applyFont="1" applyBorder="1" applyAlignment="1">
      <alignment horizontal="center" vertical="top" wrapText="1"/>
    </xf>
    <xf numFmtId="0" fontId="21" fillId="34" borderId="10" xfId="0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center" vertical="center" wrapText="1"/>
    </xf>
    <xf numFmtId="3" fontId="21" fillId="34" borderId="10" xfId="0" applyNumberFormat="1" applyFont="1" applyFill="1" applyBorder="1" applyAlignment="1">
      <alignment horizontal="right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3" fontId="23" fillId="0" borderId="0" xfId="0" applyNumberFormat="1" applyFont="1"/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vertical="center"/>
    </xf>
    <xf numFmtId="3" fontId="21" fillId="0" borderId="20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right" vertical="center"/>
    </xf>
    <xf numFmtId="3" fontId="21" fillId="0" borderId="12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/>
    <xf numFmtId="3" fontId="23" fillId="0" borderId="0" xfId="0" applyNumberFormat="1" applyFont="1" applyAlignment="1">
      <alignment horizontal="right"/>
    </xf>
    <xf numFmtId="3" fontId="28" fillId="0" borderId="10" xfId="0" applyNumberFormat="1" applyFont="1" applyBorder="1" applyAlignment="1">
      <alignment horizontal="right" vertical="center" wrapText="1"/>
    </xf>
    <xf numFmtId="3" fontId="29" fillId="0" borderId="10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1" fillId="34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4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 wrapText="1"/>
    </xf>
    <xf numFmtId="4" fontId="22" fillId="0" borderId="25" xfId="0" applyNumberFormat="1" applyFont="1" applyBorder="1" applyAlignment="1">
      <alignment horizontal="center" vertical="center"/>
    </xf>
    <xf numFmtId="4" fontId="22" fillId="0" borderId="2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2" fillId="33" borderId="10" xfId="0" applyNumberFormat="1" applyFont="1" applyFill="1" applyBorder="1" applyAlignment="1">
      <alignment horizontal="center" vertical="center" wrapText="1"/>
    </xf>
    <xf numFmtId="165" fontId="22" fillId="33" borderId="10" xfId="0" applyNumberFormat="1" applyFont="1" applyFill="1" applyBorder="1" applyAlignment="1">
      <alignment horizontal="center" vertical="center" wrapText="1"/>
    </xf>
    <xf numFmtId="3" fontId="22" fillId="34" borderId="10" xfId="0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center"/>
    </xf>
    <xf numFmtId="0" fontId="31" fillId="0" borderId="0" xfId="0" applyFont="1"/>
    <xf numFmtId="3" fontId="34" fillId="0" borderId="10" xfId="0" applyNumberFormat="1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wrapText="1"/>
    </xf>
    <xf numFmtId="3" fontId="30" fillId="0" borderId="10" xfId="0" applyNumberFormat="1" applyFont="1" applyBorder="1" applyAlignment="1">
      <alignment horizontal="center" wrapText="1"/>
    </xf>
    <xf numFmtId="0" fontId="30" fillId="0" borderId="30" xfId="0" applyFont="1" applyBorder="1" applyAlignment="1">
      <alignment horizontal="left"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5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  <xf numFmtId="0" fontId="21" fillId="0" borderId="2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 wrapText="1"/>
    </xf>
    <xf numFmtId="0" fontId="21" fillId="0" borderId="12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center" wrapText="1"/>
    </xf>
    <xf numFmtId="0" fontId="32" fillId="0" borderId="27" xfId="0" applyFont="1" applyBorder="1" applyAlignment="1">
      <alignment horizontal="center" wrapText="1"/>
    </xf>
    <xf numFmtId="0" fontId="32" fillId="0" borderId="28" xfId="0" applyFont="1" applyBorder="1" applyAlignment="1">
      <alignment horizontal="center" wrapText="1"/>
    </xf>
    <xf numFmtId="0" fontId="32" fillId="0" borderId="10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left" wrapText="1"/>
    </xf>
    <xf numFmtId="0" fontId="30" fillId="0" borderId="27" xfId="0" applyFont="1" applyBorder="1" applyAlignment="1">
      <alignment vertical="top" wrapText="1"/>
    </xf>
    <xf numFmtId="0" fontId="30" fillId="0" borderId="28" xfId="0" applyFont="1" applyBorder="1" applyAlignment="1">
      <alignment vertical="top" wrapText="1"/>
    </xf>
    <xf numFmtId="0" fontId="30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10" xfId="0" applyFont="1" applyBorder="1" applyAlignment="1">
      <alignment horizontal="center" vertical="justify"/>
    </xf>
    <xf numFmtId="0" fontId="33" fillId="0" borderId="10" xfId="0" applyFont="1" applyBorder="1" applyAlignment="1">
      <alignment horizontal="center" vertical="justify"/>
    </xf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0" fillId="0" borderId="32" xfId="0" applyFont="1" applyBorder="1" applyAlignment="1">
      <alignment horizontal="justify" shrinkToFit="1"/>
    </xf>
    <xf numFmtId="0" fontId="31" fillId="0" borderId="32" xfId="0" applyFont="1" applyBorder="1" applyAlignment="1">
      <alignment shrinkToFit="1"/>
    </xf>
    <xf numFmtId="0" fontId="32" fillId="0" borderId="10" xfId="0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0" fontId="30" fillId="0" borderId="31" xfId="0" applyFont="1" applyBorder="1" applyAlignment="1">
      <alignment horizontal="right" vertical="center" wrapText="1"/>
    </xf>
    <xf numFmtId="0" fontId="31" fillId="0" borderId="26" xfId="0" applyFont="1" applyBorder="1" applyAlignment="1">
      <alignment horizontal="right" vertical="center"/>
    </xf>
    <xf numFmtId="0" fontId="27" fillId="0" borderId="32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G4" sqref="G4"/>
    </sheetView>
  </sheetViews>
  <sheetFormatPr defaultColWidth="8.85546875" defaultRowHeight="15" customHeight="1" x14ac:dyDescent="0.25"/>
  <cols>
    <col min="1" max="1" width="42.85546875" style="78" customWidth="1"/>
    <col min="2" max="2" width="25.28515625" style="90" hidden="1" customWidth="1"/>
    <col min="3" max="3" width="43.28515625" style="90" customWidth="1"/>
    <col min="4" max="4" width="19.140625" style="91" hidden="1" customWidth="1"/>
  </cols>
  <sheetData>
    <row r="1" spans="1:4" ht="83.25" customHeight="1" x14ac:dyDescent="0.25">
      <c r="A1" s="80"/>
      <c r="B1" s="109" t="s">
        <v>498</v>
      </c>
      <c r="C1" s="109"/>
      <c r="D1" s="109"/>
    </row>
    <row r="2" spans="1:4" ht="49.7" customHeight="1" x14ac:dyDescent="0.25">
      <c r="A2" s="108" t="s">
        <v>496</v>
      </c>
      <c r="B2" s="108"/>
      <c r="C2" s="108"/>
      <c r="D2" s="108"/>
    </row>
    <row r="3" spans="1:4" ht="49.5" x14ac:dyDescent="0.25">
      <c r="A3" s="6" t="s">
        <v>0</v>
      </c>
      <c r="B3" s="50" t="s">
        <v>495</v>
      </c>
      <c r="C3" s="50" t="s">
        <v>494</v>
      </c>
      <c r="D3" s="7" t="s">
        <v>10</v>
      </c>
    </row>
    <row r="4" spans="1:4" ht="19.350000000000001" customHeight="1" x14ac:dyDescent="0.25">
      <c r="A4" s="42" t="s">
        <v>1</v>
      </c>
      <c r="B4" s="82">
        <f>B6+B9</f>
        <v>515999483</v>
      </c>
      <c r="C4" s="82">
        <f>C6+C9</f>
        <v>180995615.79999998</v>
      </c>
      <c r="D4" s="62">
        <f>C4/B4*100</f>
        <v>35.076704873365152</v>
      </c>
    </row>
    <row r="5" spans="1:4" ht="19.350000000000001" customHeight="1" x14ac:dyDescent="0.25">
      <c r="A5" s="76" t="s">
        <v>2</v>
      </c>
      <c r="B5" s="50"/>
      <c r="C5" s="50"/>
      <c r="D5" s="7"/>
    </row>
    <row r="6" spans="1:4" ht="38.450000000000003" customHeight="1" x14ac:dyDescent="0.25">
      <c r="A6" s="76" t="s">
        <v>3</v>
      </c>
      <c r="B6" s="50">
        <f>B7+B8</f>
        <v>146472616</v>
      </c>
      <c r="C6" s="50">
        <f>C7+C8</f>
        <v>30302502.190000005</v>
      </c>
      <c r="D6" s="7">
        <f>C6/B6*100</f>
        <v>20.688168899775778</v>
      </c>
    </row>
    <row r="7" spans="1:4" ht="19.350000000000001" customHeight="1" x14ac:dyDescent="0.25">
      <c r="A7" s="45" t="s">
        <v>4</v>
      </c>
      <c r="B7" s="103">
        <f>Пр2!C6+Пр2!C15+Пр2!C21+Пр2!C24</f>
        <v>130921500</v>
      </c>
      <c r="C7" s="103">
        <f>Пр2!D5+Пр2!D15+Пр2!D21+Пр2!D24</f>
        <v>25341073.330000006</v>
      </c>
      <c r="D7" s="7">
        <f>C7/B7*100</f>
        <v>19.35592956848188</v>
      </c>
    </row>
    <row r="8" spans="1:4" ht="19.350000000000001" customHeight="1" x14ac:dyDescent="0.25">
      <c r="A8" s="45" t="s">
        <v>5</v>
      </c>
      <c r="B8" s="103">
        <f>Пр2!C28+Пр2!C33+Пр2!C37+Пр2!C41+Пр2!C47</f>
        <v>15551116</v>
      </c>
      <c r="C8" s="103">
        <f>Пр2!D28+Пр2!D33+Пр2!D37+Пр2!D41+Пр2!D47</f>
        <v>4961428.8600000013</v>
      </c>
      <c r="D8" s="7">
        <f>C8/B8*100</f>
        <v>31.90400521737476</v>
      </c>
    </row>
    <row r="9" spans="1:4" ht="19.350000000000001" customHeight="1" x14ac:dyDescent="0.25">
      <c r="A9" s="76" t="s">
        <v>6</v>
      </c>
      <c r="B9" s="50">
        <f>Пр2!C50</f>
        <v>369526867</v>
      </c>
      <c r="C9" s="50">
        <f>Пр2!D50</f>
        <v>150693113.60999998</v>
      </c>
      <c r="D9" s="7">
        <f>C9/B9*100</f>
        <v>40.780015492080572</v>
      </c>
    </row>
    <row r="10" spans="1:4" ht="19.350000000000001" customHeight="1" x14ac:dyDescent="0.25">
      <c r="A10" s="76" t="s">
        <v>2</v>
      </c>
      <c r="B10" s="50"/>
      <c r="C10" s="50"/>
      <c r="D10" s="7"/>
    </row>
    <row r="11" spans="1:4" ht="80.25" customHeight="1" x14ac:dyDescent="0.25">
      <c r="A11" s="76" t="s">
        <v>7</v>
      </c>
      <c r="B11" s="50">
        <f>Пр2!C51</f>
        <v>369526867</v>
      </c>
      <c r="C11" s="50">
        <f>Пр2!D51</f>
        <v>150846979.38</v>
      </c>
      <c r="D11" s="7">
        <f>C11/B11*100</f>
        <v>40.82165408016192</v>
      </c>
    </row>
    <row r="12" spans="1:4" ht="21.6" customHeight="1" x14ac:dyDescent="0.25">
      <c r="A12" s="42" t="s">
        <v>8</v>
      </c>
      <c r="B12" s="86">
        <f>'Пр 3'!D31</f>
        <v>555610262</v>
      </c>
      <c r="C12" s="86">
        <f>'Пр 3'!E31</f>
        <v>189629687.19999996</v>
      </c>
      <c r="D12" s="87">
        <f>C12/B12*100</f>
        <v>34.129982861979599</v>
      </c>
    </row>
    <row r="13" spans="1:4" ht="54.95" customHeight="1" x14ac:dyDescent="0.25">
      <c r="A13" s="77" t="s">
        <v>9</v>
      </c>
      <c r="B13" s="88">
        <f>B4-B12</f>
        <v>-39610779</v>
      </c>
      <c r="C13" s="88">
        <f>C4-C12</f>
        <v>-8634071.3999999762</v>
      </c>
      <c r="D13" s="89"/>
    </row>
  </sheetData>
  <mergeCells count="2">
    <mergeCell ref="A2:D2"/>
    <mergeCell ref="B1:D1"/>
  </mergeCells>
  <pageMargins left="0.78738889999999995" right="0.19684723000000001" top="0.39369446000000002" bottom="0.39369446000000002" header="0.01" footer="0.5"/>
  <pageSetup paperSize="9" orientation="portrait" r:id="rId1"/>
  <headerFooter>
    <oddHeader>&amp;"Times New Roman"&amp;10&amp;K000000&amp;P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Normal="100" workbookViewId="0">
      <selection activeCell="F2" sqref="F2"/>
    </sheetView>
  </sheetViews>
  <sheetFormatPr defaultColWidth="9.140625" defaultRowHeight="16.5" x14ac:dyDescent="0.25"/>
  <cols>
    <col min="1" max="1" width="30.7109375" style="12" customWidth="1"/>
    <col min="2" max="2" width="56.42578125" style="12" customWidth="1"/>
    <col min="3" max="3" width="17.7109375" style="64" hidden="1" customWidth="1"/>
    <col min="4" max="4" width="22.5703125" style="65" customWidth="1"/>
    <col min="5" max="16384" width="9.140625" style="3"/>
  </cols>
  <sheetData>
    <row r="1" spans="1:4" s="2" customFormat="1" ht="82.5" customHeight="1" x14ac:dyDescent="0.25">
      <c r="A1" s="11"/>
      <c r="B1" s="112" t="s">
        <v>499</v>
      </c>
      <c r="C1" s="112"/>
      <c r="D1" s="112"/>
    </row>
    <row r="2" spans="1:4" ht="63.95" customHeight="1" x14ac:dyDescent="0.25">
      <c r="A2" s="110" t="s">
        <v>468</v>
      </c>
      <c r="B2" s="110"/>
      <c r="C2" s="110"/>
      <c r="D2" s="111"/>
    </row>
    <row r="3" spans="1:4" ht="66" x14ac:dyDescent="0.25">
      <c r="A3" s="106" t="s">
        <v>11</v>
      </c>
      <c r="B3" s="106" t="s">
        <v>12</v>
      </c>
      <c r="C3" s="107" t="s">
        <v>465</v>
      </c>
      <c r="D3" s="107" t="s">
        <v>494</v>
      </c>
    </row>
    <row r="4" spans="1:4" ht="33" x14ac:dyDescent="0.25">
      <c r="A4" s="13" t="s">
        <v>13</v>
      </c>
      <c r="B4" s="13" t="s">
        <v>14</v>
      </c>
      <c r="C4" s="14">
        <f>C5+C15+C21+C24+C28+C33+C37+C41+C47</f>
        <v>146472616</v>
      </c>
      <c r="D4" s="14">
        <f>D5+D15+D21+D24+D28+D33+D37+D41+D47</f>
        <v>30302502.190000009</v>
      </c>
    </row>
    <row r="5" spans="1:4" ht="33" x14ac:dyDescent="0.25">
      <c r="A5" s="13" t="s">
        <v>15</v>
      </c>
      <c r="B5" s="13" t="s">
        <v>16</v>
      </c>
      <c r="C5" s="15">
        <f>C6</f>
        <v>79244000</v>
      </c>
      <c r="D5" s="15">
        <f>D6</f>
        <v>16783588.900000002</v>
      </c>
    </row>
    <row r="6" spans="1:4" ht="33" x14ac:dyDescent="0.25">
      <c r="A6" s="13" t="s">
        <v>17</v>
      </c>
      <c r="B6" s="13" t="s">
        <v>18</v>
      </c>
      <c r="C6" s="15">
        <f>C7+C8+C9+C10+C11+C12+C13+C14</f>
        <v>79244000</v>
      </c>
      <c r="D6" s="15">
        <f>D7+D8+D9+D10+D11+D12+D13+D14</f>
        <v>16783588.900000002</v>
      </c>
    </row>
    <row r="7" spans="1:4" ht="198" x14ac:dyDescent="0.25">
      <c r="A7" s="16" t="s">
        <v>19</v>
      </c>
      <c r="B7" s="16" t="s">
        <v>20</v>
      </c>
      <c r="C7" s="17">
        <v>65100000</v>
      </c>
      <c r="D7" s="18">
        <v>14792826</v>
      </c>
    </row>
    <row r="8" spans="1:4" ht="198" x14ac:dyDescent="0.25">
      <c r="A8" s="16" t="s">
        <v>455</v>
      </c>
      <c r="B8" s="16" t="s">
        <v>456</v>
      </c>
      <c r="C8" s="17">
        <v>0</v>
      </c>
      <c r="D8" s="18">
        <v>8814.2000000000007</v>
      </c>
    </row>
    <row r="9" spans="1:4" ht="198" x14ac:dyDescent="0.25">
      <c r="A9" s="16" t="s">
        <v>21</v>
      </c>
      <c r="B9" s="16" t="s">
        <v>22</v>
      </c>
      <c r="C9" s="17">
        <v>140000</v>
      </c>
      <c r="D9" s="18">
        <v>1722.72</v>
      </c>
    </row>
    <row r="10" spans="1:4" ht="165" x14ac:dyDescent="0.25">
      <c r="A10" s="16" t="s">
        <v>23</v>
      </c>
      <c r="B10" s="16" t="s">
        <v>24</v>
      </c>
      <c r="C10" s="17">
        <v>930000</v>
      </c>
      <c r="D10" s="18">
        <f>52624.06</f>
        <v>52624.06</v>
      </c>
    </row>
    <row r="11" spans="1:4" ht="165" x14ac:dyDescent="0.25">
      <c r="A11" s="16" t="s">
        <v>454</v>
      </c>
      <c r="B11" s="16" t="s">
        <v>457</v>
      </c>
      <c r="C11" s="17">
        <v>0</v>
      </c>
      <c r="D11" s="18">
        <v>284.64999999999998</v>
      </c>
    </row>
    <row r="12" spans="1:4" ht="247.5" x14ac:dyDescent="0.25">
      <c r="A12" s="16" t="s">
        <v>25</v>
      </c>
      <c r="B12" s="16" t="s">
        <v>26</v>
      </c>
      <c r="C12" s="17">
        <v>6200000</v>
      </c>
      <c r="D12" s="18">
        <v>918735.12</v>
      </c>
    </row>
    <row r="13" spans="1:4" ht="148.5" x14ac:dyDescent="0.25">
      <c r="A13" s="16" t="s">
        <v>27</v>
      </c>
      <c r="B13" s="16" t="s">
        <v>28</v>
      </c>
      <c r="C13" s="17">
        <v>1350000</v>
      </c>
      <c r="D13" s="18">
        <v>542529.30000000005</v>
      </c>
    </row>
    <row r="14" spans="1:4" ht="132" x14ac:dyDescent="0.25">
      <c r="A14" s="16" t="s">
        <v>29</v>
      </c>
      <c r="B14" s="16" t="s">
        <v>30</v>
      </c>
      <c r="C14" s="17">
        <v>5524000</v>
      </c>
      <c r="D14" s="18">
        <v>466052.85</v>
      </c>
    </row>
    <row r="15" spans="1:4" ht="49.5" x14ac:dyDescent="0.25">
      <c r="A15" s="13" t="s">
        <v>31</v>
      </c>
      <c r="B15" s="13" t="s">
        <v>32</v>
      </c>
      <c r="C15" s="15">
        <f>C16</f>
        <v>3821500</v>
      </c>
      <c r="D15" s="15">
        <f>D16</f>
        <v>966261.26000000013</v>
      </c>
    </row>
    <row r="16" spans="1:4" ht="49.5" x14ac:dyDescent="0.25">
      <c r="A16" s="13" t="s">
        <v>33</v>
      </c>
      <c r="B16" s="13" t="s">
        <v>34</v>
      </c>
      <c r="C16" s="15">
        <f>C17+C18+C19+C20</f>
        <v>3821500</v>
      </c>
      <c r="D16" s="15">
        <f>D17+D18+D19+D20</f>
        <v>966261.26000000013</v>
      </c>
    </row>
    <row r="17" spans="1:4" ht="148.5" x14ac:dyDescent="0.25">
      <c r="A17" s="16" t="s">
        <v>35</v>
      </c>
      <c r="B17" s="16" t="s">
        <v>36</v>
      </c>
      <c r="C17" s="17">
        <v>1993100</v>
      </c>
      <c r="D17" s="18">
        <v>473741.65</v>
      </c>
    </row>
    <row r="18" spans="1:4" ht="165" x14ac:dyDescent="0.25">
      <c r="A18" s="16" t="s">
        <v>37</v>
      </c>
      <c r="B18" s="16" t="s">
        <v>38</v>
      </c>
      <c r="C18" s="17">
        <v>9500</v>
      </c>
      <c r="D18" s="18">
        <v>2492.4499999999998</v>
      </c>
    </row>
    <row r="19" spans="1:4" ht="148.5" x14ac:dyDescent="0.25">
      <c r="A19" s="16" t="s">
        <v>39</v>
      </c>
      <c r="B19" s="16" t="s">
        <v>40</v>
      </c>
      <c r="C19" s="17">
        <v>2066600</v>
      </c>
      <c r="D19" s="18">
        <v>540324.27</v>
      </c>
    </row>
    <row r="20" spans="1:4" ht="148.5" x14ac:dyDescent="0.25">
      <c r="A20" s="16" t="s">
        <v>41</v>
      </c>
      <c r="B20" s="16" t="s">
        <v>42</v>
      </c>
      <c r="C20" s="17">
        <v>-247700</v>
      </c>
      <c r="D20" s="18">
        <v>-50297.11</v>
      </c>
    </row>
    <row r="21" spans="1:4" ht="33" x14ac:dyDescent="0.25">
      <c r="A21" s="13" t="s">
        <v>43</v>
      </c>
      <c r="B21" s="13" t="s">
        <v>44</v>
      </c>
      <c r="C21" s="15">
        <f>C22</f>
        <v>177000</v>
      </c>
      <c r="D21" s="15">
        <f>D22</f>
        <v>99043.64</v>
      </c>
    </row>
    <row r="22" spans="1:4" ht="33" x14ac:dyDescent="0.25">
      <c r="A22" s="13" t="s">
        <v>45</v>
      </c>
      <c r="B22" s="13" t="s">
        <v>46</v>
      </c>
      <c r="C22" s="15">
        <f>C23</f>
        <v>177000</v>
      </c>
      <c r="D22" s="15">
        <f>D23</f>
        <v>99043.64</v>
      </c>
    </row>
    <row r="23" spans="1:4" ht="66" x14ac:dyDescent="0.25">
      <c r="A23" s="16" t="s">
        <v>47</v>
      </c>
      <c r="B23" s="16" t="s">
        <v>48</v>
      </c>
      <c r="C23" s="17">
        <v>177000</v>
      </c>
      <c r="D23" s="18">
        <v>99043.64</v>
      </c>
    </row>
    <row r="24" spans="1:4" ht="33" x14ac:dyDescent="0.25">
      <c r="A24" s="13" t="s">
        <v>49</v>
      </c>
      <c r="B24" s="13" t="s">
        <v>50</v>
      </c>
      <c r="C24" s="15">
        <f>C25+C26+C27</f>
        <v>47679000</v>
      </c>
      <c r="D24" s="15">
        <f>D25+D26+D27</f>
        <v>7492179.5299999993</v>
      </c>
    </row>
    <row r="25" spans="1:4" ht="99" x14ac:dyDescent="0.25">
      <c r="A25" s="16" t="s">
        <v>51</v>
      </c>
      <c r="B25" s="16" t="s">
        <v>52</v>
      </c>
      <c r="C25" s="17">
        <v>24672000</v>
      </c>
      <c r="D25" s="18">
        <v>1934676.56</v>
      </c>
    </row>
    <row r="26" spans="1:4" ht="82.5" x14ac:dyDescent="0.25">
      <c r="A26" s="16" t="s">
        <v>53</v>
      </c>
      <c r="B26" s="16" t="s">
        <v>54</v>
      </c>
      <c r="C26" s="17">
        <v>17200000</v>
      </c>
      <c r="D26" s="18">
        <v>5176475.47</v>
      </c>
    </row>
    <row r="27" spans="1:4" ht="82.5" x14ac:dyDescent="0.25">
      <c r="A27" s="16" t="s">
        <v>55</v>
      </c>
      <c r="B27" s="16" t="s">
        <v>56</v>
      </c>
      <c r="C27" s="17">
        <v>5807000</v>
      </c>
      <c r="D27" s="18">
        <v>381027.5</v>
      </c>
    </row>
    <row r="28" spans="1:4" ht="66" x14ac:dyDescent="0.25">
      <c r="A28" s="13" t="s">
        <v>57</v>
      </c>
      <c r="B28" s="13" t="s">
        <v>58</v>
      </c>
      <c r="C28" s="15">
        <f>C29+C30+C31+C32</f>
        <v>9930000</v>
      </c>
      <c r="D28" s="15">
        <f>D29+D30+D31+D32</f>
        <v>4051674.5300000003</v>
      </c>
    </row>
    <row r="29" spans="1:4" ht="99" x14ac:dyDescent="0.25">
      <c r="A29" s="16" t="s">
        <v>59</v>
      </c>
      <c r="B29" s="16" t="s">
        <v>60</v>
      </c>
      <c r="C29" s="17">
        <v>3250000</v>
      </c>
      <c r="D29" s="18">
        <v>1397573.28</v>
      </c>
    </row>
    <row r="30" spans="1:4" ht="99" x14ac:dyDescent="0.25">
      <c r="A30" s="16" t="s">
        <v>61</v>
      </c>
      <c r="B30" s="16" t="s">
        <v>62</v>
      </c>
      <c r="C30" s="17">
        <v>600000</v>
      </c>
      <c r="D30" s="18">
        <v>501180.26</v>
      </c>
    </row>
    <row r="31" spans="1:4" ht="49.5" x14ac:dyDescent="0.25">
      <c r="A31" s="16" t="s">
        <v>63</v>
      </c>
      <c r="B31" s="16" t="s">
        <v>64</v>
      </c>
      <c r="C31" s="17">
        <v>80000</v>
      </c>
      <c r="D31" s="18">
        <v>1089.99</v>
      </c>
    </row>
    <row r="32" spans="1:4" ht="99" x14ac:dyDescent="0.25">
      <c r="A32" s="16" t="s">
        <v>65</v>
      </c>
      <c r="B32" s="16" t="s">
        <v>66</v>
      </c>
      <c r="C32" s="17">
        <v>6000000</v>
      </c>
      <c r="D32" s="18">
        <v>2151831</v>
      </c>
    </row>
    <row r="33" spans="1:4" ht="33" x14ac:dyDescent="0.25">
      <c r="A33" s="13" t="s">
        <v>67</v>
      </c>
      <c r="B33" s="13" t="s">
        <v>68</v>
      </c>
      <c r="C33" s="15">
        <f>C34+C35+C36</f>
        <v>868116</v>
      </c>
      <c r="D33" s="15">
        <f>D34+D35+D36</f>
        <v>406181.77</v>
      </c>
    </row>
    <row r="34" spans="1:4" ht="33" x14ac:dyDescent="0.25">
      <c r="A34" s="16" t="s">
        <v>69</v>
      </c>
      <c r="B34" s="16" t="s">
        <v>70</v>
      </c>
      <c r="C34" s="17">
        <v>153116</v>
      </c>
      <c r="D34" s="18">
        <v>6180</v>
      </c>
    </row>
    <row r="35" spans="1:4" ht="33" x14ac:dyDescent="0.25">
      <c r="A35" s="16" t="s">
        <v>71</v>
      </c>
      <c r="B35" s="16" t="s">
        <v>72</v>
      </c>
      <c r="C35" s="17">
        <v>660000</v>
      </c>
      <c r="D35" s="18">
        <v>246136</v>
      </c>
    </row>
    <row r="36" spans="1:4" ht="33" x14ac:dyDescent="0.25">
      <c r="A36" s="16" t="s">
        <v>73</v>
      </c>
      <c r="B36" s="16" t="s">
        <v>74</v>
      </c>
      <c r="C36" s="17">
        <v>55000</v>
      </c>
      <c r="D36" s="18">
        <v>153865.76999999999</v>
      </c>
    </row>
    <row r="37" spans="1:4" ht="33" x14ac:dyDescent="0.25">
      <c r="A37" s="13" t="s">
        <v>75</v>
      </c>
      <c r="B37" s="13" t="s">
        <v>76</v>
      </c>
      <c r="C37" s="15">
        <f>C38+C39+C40</f>
        <v>3650000</v>
      </c>
      <c r="D37" s="15">
        <f>D38+D39+D40</f>
        <v>404360.19</v>
      </c>
    </row>
    <row r="38" spans="1:4" ht="132" hidden="1" x14ac:dyDescent="0.25">
      <c r="A38" s="16" t="s">
        <v>77</v>
      </c>
      <c r="B38" s="16" t="s">
        <v>78</v>
      </c>
      <c r="C38" s="17">
        <v>150000</v>
      </c>
      <c r="D38" s="18">
        <v>0</v>
      </c>
    </row>
    <row r="39" spans="1:4" ht="66" x14ac:dyDescent="0.25">
      <c r="A39" s="16" t="s">
        <v>79</v>
      </c>
      <c r="B39" s="16" t="s">
        <v>80</v>
      </c>
      <c r="C39" s="17">
        <v>1500000</v>
      </c>
      <c r="D39" s="18">
        <v>320282.19</v>
      </c>
    </row>
    <row r="40" spans="1:4" ht="82.5" x14ac:dyDescent="0.25">
      <c r="A40" s="16" t="s">
        <v>81</v>
      </c>
      <c r="B40" s="16" t="s">
        <v>82</v>
      </c>
      <c r="C40" s="17">
        <v>2000000</v>
      </c>
      <c r="D40" s="18">
        <v>84078</v>
      </c>
    </row>
    <row r="41" spans="1:4" ht="33" x14ac:dyDescent="0.25">
      <c r="A41" s="13" t="s">
        <v>83</v>
      </c>
      <c r="B41" s="13" t="s">
        <v>84</v>
      </c>
      <c r="C41" s="15">
        <f>C42+C45</f>
        <v>203000</v>
      </c>
      <c r="D41" s="15">
        <f>D42+D45</f>
        <v>61302.87</v>
      </c>
    </row>
    <row r="42" spans="1:4" ht="49.5" x14ac:dyDescent="0.25">
      <c r="A42" s="13" t="s">
        <v>85</v>
      </c>
      <c r="B42" s="13" t="s">
        <v>86</v>
      </c>
      <c r="C42" s="15">
        <f>C43+C44</f>
        <v>203000</v>
      </c>
      <c r="D42" s="15">
        <f>D43+D44</f>
        <v>61080</v>
      </c>
    </row>
    <row r="43" spans="1:4" ht="66" x14ac:dyDescent="0.25">
      <c r="A43" s="16" t="s">
        <v>87</v>
      </c>
      <c r="B43" s="16" t="s">
        <v>88</v>
      </c>
      <c r="C43" s="17">
        <v>203000</v>
      </c>
      <c r="D43" s="18">
        <v>40080</v>
      </c>
    </row>
    <row r="44" spans="1:4" ht="66" x14ac:dyDescent="0.25">
      <c r="A44" s="16" t="s">
        <v>87</v>
      </c>
      <c r="B44" s="16" t="s">
        <v>88</v>
      </c>
      <c r="C44" s="17">
        <v>0</v>
      </c>
      <c r="D44" s="18">
        <v>21000</v>
      </c>
    </row>
    <row r="45" spans="1:4" s="4" customFormat="1" ht="33" x14ac:dyDescent="0.25">
      <c r="A45" s="19" t="s">
        <v>452</v>
      </c>
      <c r="B45" s="19" t="s">
        <v>450</v>
      </c>
      <c r="C45" s="14">
        <f>C46</f>
        <v>0</v>
      </c>
      <c r="D45" s="14">
        <f>D46</f>
        <v>222.87</v>
      </c>
    </row>
    <row r="46" spans="1:4" s="4" customFormat="1" ht="82.5" x14ac:dyDescent="0.25">
      <c r="A46" s="20" t="s">
        <v>453</v>
      </c>
      <c r="B46" s="20" t="s">
        <v>451</v>
      </c>
      <c r="C46" s="21">
        <v>0</v>
      </c>
      <c r="D46" s="22">
        <v>222.87</v>
      </c>
    </row>
    <row r="47" spans="1:4" ht="33" x14ac:dyDescent="0.25">
      <c r="A47" s="13" t="s">
        <v>89</v>
      </c>
      <c r="B47" s="13" t="s">
        <v>90</v>
      </c>
      <c r="C47" s="15">
        <f>C48+C49</f>
        <v>900000</v>
      </c>
      <c r="D47" s="15">
        <f>D48+D49</f>
        <v>37909.5</v>
      </c>
    </row>
    <row r="48" spans="1:4" ht="33" x14ac:dyDescent="0.25">
      <c r="A48" s="16" t="s">
        <v>91</v>
      </c>
      <c r="B48" s="16" t="s">
        <v>92</v>
      </c>
      <c r="C48" s="17">
        <v>400000</v>
      </c>
      <c r="D48" s="18">
        <v>3000</v>
      </c>
    </row>
    <row r="49" spans="1:4" ht="33" x14ac:dyDescent="0.25">
      <c r="A49" s="16" t="s">
        <v>93</v>
      </c>
      <c r="B49" s="16" t="s">
        <v>94</v>
      </c>
      <c r="C49" s="17">
        <v>500000</v>
      </c>
      <c r="D49" s="18">
        <v>34909.5</v>
      </c>
    </row>
    <row r="50" spans="1:4" ht="33" x14ac:dyDescent="0.25">
      <c r="A50" s="13" t="s">
        <v>95</v>
      </c>
      <c r="B50" s="13" t="s">
        <v>96</v>
      </c>
      <c r="C50" s="15">
        <f>C51+C67</f>
        <v>369526867</v>
      </c>
      <c r="D50" s="15">
        <f>D51+D67</f>
        <v>150693113.60999998</v>
      </c>
    </row>
    <row r="51" spans="1:4" ht="49.5" x14ac:dyDescent="0.25">
      <c r="A51" s="13" t="s">
        <v>97</v>
      </c>
      <c r="B51" s="13" t="s">
        <v>7</v>
      </c>
      <c r="C51" s="15">
        <f>C52+C56+C60+C64</f>
        <v>369526867</v>
      </c>
      <c r="D51" s="15">
        <f>D52+D56+D60+D64</f>
        <v>150846979.38</v>
      </c>
    </row>
    <row r="52" spans="1:4" ht="33" x14ac:dyDescent="0.25">
      <c r="A52" s="13" t="s">
        <v>98</v>
      </c>
      <c r="B52" s="13" t="s">
        <v>99</v>
      </c>
      <c r="C52" s="15">
        <f>C53+C54</f>
        <v>46590000</v>
      </c>
      <c r="D52" s="15">
        <f>D53+D54</f>
        <v>7974000</v>
      </c>
    </row>
    <row r="53" spans="1:4" ht="49.5" x14ac:dyDescent="0.25">
      <c r="A53" s="16" t="s">
        <v>100</v>
      </c>
      <c r="B53" s="16" t="s">
        <v>101</v>
      </c>
      <c r="C53" s="17">
        <v>31890000</v>
      </c>
      <c r="D53" s="18">
        <v>7974000</v>
      </c>
    </row>
    <row r="54" spans="1:4" ht="33" hidden="1" x14ac:dyDescent="0.25">
      <c r="A54" s="13" t="s">
        <v>102</v>
      </c>
      <c r="B54" s="13" t="s">
        <v>103</v>
      </c>
      <c r="C54" s="15">
        <f>C55</f>
        <v>14700000</v>
      </c>
      <c r="D54" s="15">
        <f>D55</f>
        <v>0</v>
      </c>
    </row>
    <row r="55" spans="1:4" s="105" customFormat="1" ht="82.5" hidden="1" x14ac:dyDescent="0.25">
      <c r="A55" s="13" t="s">
        <v>104</v>
      </c>
      <c r="B55" s="13" t="s">
        <v>105</v>
      </c>
      <c r="C55" s="15">
        <v>14700000</v>
      </c>
      <c r="D55" s="104">
        <v>0</v>
      </c>
    </row>
    <row r="56" spans="1:4" ht="49.5" x14ac:dyDescent="0.25">
      <c r="A56" s="13" t="s">
        <v>106</v>
      </c>
      <c r="B56" s="13" t="s">
        <v>107</v>
      </c>
      <c r="C56" s="15">
        <f>C57+C58+C59</f>
        <v>298121893</v>
      </c>
      <c r="D56" s="15">
        <f>D57+D58+D59</f>
        <v>142869418.62</v>
      </c>
    </row>
    <row r="57" spans="1:4" ht="82.5" x14ac:dyDescent="0.25">
      <c r="A57" s="16" t="s">
        <v>108</v>
      </c>
      <c r="B57" s="16" t="s">
        <v>109</v>
      </c>
      <c r="C57" s="17">
        <v>276397148</v>
      </c>
      <c r="D57" s="18">
        <v>142869418.62</v>
      </c>
    </row>
    <row r="58" spans="1:4" ht="49.5" hidden="1" x14ac:dyDescent="0.25">
      <c r="A58" s="16" t="s">
        <v>110</v>
      </c>
      <c r="B58" s="16" t="s">
        <v>111</v>
      </c>
      <c r="C58" s="17">
        <v>733760</v>
      </c>
      <c r="D58" s="18">
        <v>0</v>
      </c>
    </row>
    <row r="59" spans="1:4" ht="49.5" hidden="1" x14ac:dyDescent="0.25">
      <c r="A59" s="16" t="s">
        <v>112</v>
      </c>
      <c r="B59" s="16" t="s">
        <v>113</v>
      </c>
      <c r="C59" s="17">
        <v>20990985</v>
      </c>
      <c r="D59" s="18">
        <v>0</v>
      </c>
    </row>
    <row r="60" spans="1:4" ht="33" x14ac:dyDescent="0.25">
      <c r="A60" s="13" t="s">
        <v>114</v>
      </c>
      <c r="B60" s="13" t="s">
        <v>115</v>
      </c>
      <c r="C60" s="15">
        <f>C61+C62+C63</f>
        <v>9298540</v>
      </c>
      <c r="D60" s="15">
        <f>D61+D62+D63</f>
        <v>3560.76</v>
      </c>
    </row>
    <row r="61" spans="1:4" ht="82.5" x14ac:dyDescent="0.25">
      <c r="A61" s="16" t="s">
        <v>116</v>
      </c>
      <c r="B61" s="16" t="s">
        <v>117</v>
      </c>
      <c r="C61" s="17">
        <v>11870</v>
      </c>
      <c r="D61" s="18">
        <v>3560.76</v>
      </c>
    </row>
    <row r="62" spans="1:4" ht="66" hidden="1" x14ac:dyDescent="0.25">
      <c r="A62" s="16" t="s">
        <v>118</v>
      </c>
      <c r="B62" s="16" t="s">
        <v>119</v>
      </c>
      <c r="C62" s="17">
        <v>9100000</v>
      </c>
      <c r="D62" s="18">
        <v>0</v>
      </c>
    </row>
    <row r="63" spans="1:4" ht="66" hidden="1" x14ac:dyDescent="0.25">
      <c r="A63" s="16" t="s">
        <v>120</v>
      </c>
      <c r="B63" s="16" t="s">
        <v>121</v>
      </c>
      <c r="C63" s="17">
        <v>186670</v>
      </c>
      <c r="D63" s="18">
        <v>0</v>
      </c>
    </row>
    <row r="64" spans="1:4" ht="33" hidden="1" x14ac:dyDescent="0.25">
      <c r="A64" s="13" t="s">
        <v>122</v>
      </c>
      <c r="B64" s="13" t="s">
        <v>123</v>
      </c>
      <c r="C64" s="15">
        <f>C65</f>
        <v>15516434</v>
      </c>
      <c r="D64" s="15">
        <f>D65</f>
        <v>0</v>
      </c>
    </row>
    <row r="65" spans="1:6" ht="33" hidden="1" x14ac:dyDescent="0.25">
      <c r="A65" s="13" t="s">
        <v>124</v>
      </c>
      <c r="B65" s="13" t="s">
        <v>125</v>
      </c>
      <c r="C65" s="15">
        <f>C66</f>
        <v>15516434</v>
      </c>
      <c r="D65" s="15">
        <f>D66</f>
        <v>0</v>
      </c>
    </row>
    <row r="66" spans="1:6" ht="82.5" hidden="1" x14ac:dyDescent="0.25">
      <c r="A66" s="16" t="s">
        <v>126</v>
      </c>
      <c r="B66" s="16" t="s">
        <v>127</v>
      </c>
      <c r="C66" s="17">
        <v>15516434</v>
      </c>
      <c r="D66" s="18">
        <v>0</v>
      </c>
    </row>
    <row r="67" spans="1:6" ht="49.5" x14ac:dyDescent="0.25">
      <c r="A67" s="13" t="s">
        <v>462</v>
      </c>
      <c r="B67" s="13" t="s">
        <v>458</v>
      </c>
      <c r="C67" s="15">
        <f>C68</f>
        <v>0</v>
      </c>
      <c r="D67" s="15">
        <f>D68</f>
        <v>-153865.76999999999</v>
      </c>
      <c r="F67"/>
    </row>
    <row r="68" spans="1:6" ht="66" x14ac:dyDescent="0.25">
      <c r="A68" s="13" t="s">
        <v>463</v>
      </c>
      <c r="B68" s="13" t="s">
        <v>459</v>
      </c>
      <c r="C68" s="15">
        <f>C69</f>
        <v>0</v>
      </c>
      <c r="D68" s="15">
        <f>D69</f>
        <v>-153865.76999999999</v>
      </c>
    </row>
    <row r="69" spans="1:6" ht="66" x14ac:dyDescent="0.25">
      <c r="A69" s="16" t="s">
        <v>460</v>
      </c>
      <c r="B69" s="16" t="s">
        <v>461</v>
      </c>
      <c r="C69" s="17">
        <v>0</v>
      </c>
      <c r="D69" s="18">
        <v>-153865.76999999999</v>
      </c>
    </row>
    <row r="70" spans="1:6" x14ac:dyDescent="0.25">
      <c r="A70" s="13"/>
      <c r="B70" s="13" t="s">
        <v>128</v>
      </c>
      <c r="C70" s="15">
        <f>C4+C50</f>
        <v>515999483</v>
      </c>
      <c r="D70" s="15">
        <f>D4+D50</f>
        <v>180995615.79999998</v>
      </c>
    </row>
  </sheetData>
  <mergeCells count="2">
    <mergeCell ref="A2:D2"/>
    <mergeCell ref="B1:D1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2" sqref="H2"/>
    </sheetView>
  </sheetViews>
  <sheetFormatPr defaultColWidth="9.140625" defaultRowHeight="16.5" x14ac:dyDescent="0.25"/>
  <cols>
    <col min="1" max="1" width="8.28515625" style="39" customWidth="1"/>
    <col min="2" max="2" width="37.7109375" style="39" customWidth="1"/>
    <col min="3" max="3" width="22.42578125" style="39" customWidth="1"/>
    <col min="4" max="4" width="15.28515625" style="56" hidden="1" customWidth="1"/>
    <col min="5" max="5" width="19.5703125" style="71" customWidth="1"/>
    <col min="6" max="6" width="8.28515625" style="40" hidden="1" customWidth="1"/>
    <col min="7" max="16384" width="9.140625" style="1"/>
  </cols>
  <sheetData>
    <row r="1" spans="1:6" ht="69.400000000000006" customHeight="1" x14ac:dyDescent="0.25">
      <c r="A1" s="114"/>
      <c r="B1" s="114"/>
      <c r="C1" s="119" t="s">
        <v>500</v>
      </c>
      <c r="D1" s="119"/>
      <c r="E1" s="119"/>
      <c r="F1" s="119"/>
    </row>
    <row r="2" spans="1:6" ht="60.95" customHeight="1" thickBot="1" x14ac:dyDescent="0.3">
      <c r="A2" s="118" t="s">
        <v>448</v>
      </c>
      <c r="B2" s="118"/>
      <c r="C2" s="118"/>
      <c r="D2" s="118"/>
      <c r="E2" s="118"/>
      <c r="F2" s="118"/>
    </row>
    <row r="3" spans="1:6" ht="78" customHeight="1" thickBot="1" x14ac:dyDescent="0.3">
      <c r="A3" s="23" t="s">
        <v>129</v>
      </c>
      <c r="B3" s="115" t="s">
        <v>130</v>
      </c>
      <c r="C3" s="115"/>
      <c r="D3" s="66" t="s">
        <v>464</v>
      </c>
      <c r="E3" s="66" t="s">
        <v>494</v>
      </c>
      <c r="F3" s="24" t="s">
        <v>449</v>
      </c>
    </row>
    <row r="4" spans="1:6" x14ac:dyDescent="0.25">
      <c r="A4" s="25" t="s">
        <v>131</v>
      </c>
      <c r="B4" s="116" t="s">
        <v>132</v>
      </c>
      <c r="C4" s="116"/>
      <c r="D4" s="26">
        <v>39527547</v>
      </c>
      <c r="E4" s="67">
        <f>SUM(E5:E7)</f>
        <v>9505027.2599999998</v>
      </c>
      <c r="F4" s="27">
        <f>E4/D4*100</f>
        <v>24.046590242495945</v>
      </c>
    </row>
    <row r="5" spans="1:6" ht="55.7" customHeight="1" x14ac:dyDescent="0.25">
      <c r="A5" s="28" t="s">
        <v>133</v>
      </c>
      <c r="B5" s="113" t="s">
        <v>134</v>
      </c>
      <c r="C5" s="113"/>
      <c r="D5" s="29">
        <v>1085200</v>
      </c>
      <c r="E5" s="54">
        <v>195593.97</v>
      </c>
      <c r="F5" s="30">
        <f t="shared" ref="F5:F31" si="0">E5/D5*100</f>
        <v>18.023771654994473</v>
      </c>
    </row>
    <row r="6" spans="1:6" ht="60.95" customHeight="1" x14ac:dyDescent="0.25">
      <c r="A6" s="28" t="s">
        <v>135</v>
      </c>
      <c r="B6" s="113" t="s">
        <v>136</v>
      </c>
      <c r="C6" s="113"/>
      <c r="D6" s="29">
        <v>64057</v>
      </c>
      <c r="E6" s="54">
        <v>29529</v>
      </c>
      <c r="F6" s="30">
        <f t="shared" si="0"/>
        <v>46.098006462993894</v>
      </c>
    </row>
    <row r="7" spans="1:6" x14ac:dyDescent="0.25">
      <c r="A7" s="28" t="s">
        <v>137</v>
      </c>
      <c r="B7" s="113" t="s">
        <v>138</v>
      </c>
      <c r="C7" s="113"/>
      <c r="D7" s="29">
        <v>38378290</v>
      </c>
      <c r="E7" s="54">
        <v>9279904.2899999991</v>
      </c>
      <c r="F7" s="30">
        <f t="shared" si="0"/>
        <v>24.180087987244868</v>
      </c>
    </row>
    <row r="8" spans="1:6" x14ac:dyDescent="0.25">
      <c r="A8" s="31" t="s">
        <v>139</v>
      </c>
      <c r="B8" s="117" t="s">
        <v>140</v>
      </c>
      <c r="C8" s="117"/>
      <c r="D8" s="32">
        <v>3327529</v>
      </c>
      <c r="E8" s="51">
        <f>SUM(E9:E10)</f>
        <v>621328.16</v>
      </c>
      <c r="F8" s="33">
        <f t="shared" si="0"/>
        <v>18.672358978689594</v>
      </c>
    </row>
    <row r="9" spans="1:6" ht="56.25" customHeight="1" x14ac:dyDescent="0.25">
      <c r="A9" s="28" t="s">
        <v>141</v>
      </c>
      <c r="B9" s="113" t="s">
        <v>142</v>
      </c>
      <c r="C9" s="113"/>
      <c r="D9" s="29">
        <v>3127529</v>
      </c>
      <c r="E9" s="54">
        <v>605228.16</v>
      </c>
      <c r="F9" s="30">
        <f t="shared" si="0"/>
        <v>19.351640224599038</v>
      </c>
    </row>
    <row r="10" spans="1:6" ht="33" customHeight="1" x14ac:dyDescent="0.25">
      <c r="A10" s="28" t="s">
        <v>143</v>
      </c>
      <c r="B10" s="113" t="s">
        <v>144</v>
      </c>
      <c r="C10" s="113"/>
      <c r="D10" s="29">
        <v>200000</v>
      </c>
      <c r="E10" s="54">
        <v>16100</v>
      </c>
      <c r="F10" s="30">
        <f t="shared" si="0"/>
        <v>8.0500000000000007</v>
      </c>
    </row>
    <row r="11" spans="1:6" x14ac:dyDescent="0.25">
      <c r="A11" s="31" t="s">
        <v>145</v>
      </c>
      <c r="B11" s="117" t="s">
        <v>146</v>
      </c>
      <c r="C11" s="117"/>
      <c r="D11" s="32">
        <v>356505632</v>
      </c>
      <c r="E11" s="51">
        <f>SUM(E12:E14)</f>
        <v>158691672.32999998</v>
      </c>
      <c r="F11" s="33">
        <f t="shared" si="0"/>
        <v>44.513089860527074</v>
      </c>
    </row>
    <row r="12" spans="1:6" x14ac:dyDescent="0.25">
      <c r="A12" s="28" t="s">
        <v>147</v>
      </c>
      <c r="B12" s="113" t="s">
        <v>148</v>
      </c>
      <c r="C12" s="113"/>
      <c r="D12" s="29">
        <v>6180000</v>
      </c>
      <c r="E12" s="54">
        <v>121975.2</v>
      </c>
      <c r="F12" s="30">
        <f t="shared" si="0"/>
        <v>1.9737087378640776</v>
      </c>
    </row>
    <row r="13" spans="1:6" x14ac:dyDescent="0.25">
      <c r="A13" s="28" t="s">
        <v>149</v>
      </c>
      <c r="B13" s="113" t="s">
        <v>150</v>
      </c>
      <c r="C13" s="113"/>
      <c r="D13" s="29">
        <v>350125632</v>
      </c>
      <c r="E13" s="54">
        <v>158569697.13</v>
      </c>
      <c r="F13" s="30">
        <f t="shared" si="0"/>
        <v>45.289371196336745</v>
      </c>
    </row>
    <row r="14" spans="1:6" x14ac:dyDescent="0.25">
      <c r="A14" s="28" t="s">
        <v>151</v>
      </c>
      <c r="B14" s="113" t="s">
        <v>152</v>
      </c>
      <c r="C14" s="113"/>
      <c r="D14" s="29">
        <v>200000</v>
      </c>
      <c r="E14" s="54">
        <v>0</v>
      </c>
      <c r="F14" s="30">
        <f t="shared" si="0"/>
        <v>0</v>
      </c>
    </row>
    <row r="15" spans="1:6" x14ac:dyDescent="0.25">
      <c r="A15" s="31" t="s">
        <v>153</v>
      </c>
      <c r="B15" s="117" t="s">
        <v>154</v>
      </c>
      <c r="C15" s="117"/>
      <c r="D15" s="32">
        <v>144957129</v>
      </c>
      <c r="E15" s="51">
        <f>SUM(E16:E18)</f>
        <v>20259383.120000001</v>
      </c>
      <c r="F15" s="33">
        <f t="shared" si="0"/>
        <v>13.976120567343742</v>
      </c>
    </row>
    <row r="16" spans="1:6" x14ac:dyDescent="0.25">
      <c r="A16" s="28" t="s">
        <v>155</v>
      </c>
      <c r="B16" s="113" t="s">
        <v>156</v>
      </c>
      <c r="C16" s="113"/>
      <c r="D16" s="29">
        <v>14980000</v>
      </c>
      <c r="E16" s="54">
        <v>786024.95999999996</v>
      </c>
      <c r="F16" s="30">
        <f t="shared" si="0"/>
        <v>5.2471626168224299</v>
      </c>
    </row>
    <row r="17" spans="1:6" x14ac:dyDescent="0.25">
      <c r="A17" s="28" t="s">
        <v>157</v>
      </c>
      <c r="B17" s="113" t="s">
        <v>158</v>
      </c>
      <c r="C17" s="113"/>
      <c r="D17" s="29">
        <v>9618116</v>
      </c>
      <c r="E17" s="54">
        <v>475372.3</v>
      </c>
      <c r="F17" s="30">
        <f t="shared" si="0"/>
        <v>4.9424679427863003</v>
      </c>
    </row>
    <row r="18" spans="1:6" x14ac:dyDescent="0.25">
      <c r="A18" s="28" t="s">
        <v>159</v>
      </c>
      <c r="B18" s="113" t="s">
        <v>160</v>
      </c>
      <c r="C18" s="113"/>
      <c r="D18" s="29">
        <v>120359013</v>
      </c>
      <c r="E18" s="54">
        <v>18997985.859999999</v>
      </c>
      <c r="F18" s="30">
        <f t="shared" si="0"/>
        <v>15.784431416033629</v>
      </c>
    </row>
    <row r="19" spans="1:6" x14ac:dyDescent="0.25">
      <c r="A19" s="31" t="s">
        <v>161</v>
      </c>
      <c r="B19" s="117" t="s">
        <v>162</v>
      </c>
      <c r="C19" s="117"/>
      <c r="D19" s="32">
        <v>3600000</v>
      </c>
      <c r="E19" s="51">
        <f>E20</f>
        <v>0</v>
      </c>
      <c r="F19" s="33">
        <f t="shared" si="0"/>
        <v>0</v>
      </c>
    </row>
    <row r="20" spans="1:6" x14ac:dyDescent="0.25">
      <c r="A20" s="28" t="s">
        <v>163</v>
      </c>
      <c r="B20" s="113" t="s">
        <v>164</v>
      </c>
      <c r="C20" s="113"/>
      <c r="D20" s="29">
        <v>3600000</v>
      </c>
      <c r="E20" s="54">
        <v>0</v>
      </c>
      <c r="F20" s="30">
        <f t="shared" si="0"/>
        <v>0</v>
      </c>
    </row>
    <row r="21" spans="1:6" x14ac:dyDescent="0.25">
      <c r="A21" s="31" t="s">
        <v>165</v>
      </c>
      <c r="B21" s="117" t="s">
        <v>166</v>
      </c>
      <c r="C21" s="117"/>
      <c r="D21" s="32">
        <v>100000</v>
      </c>
      <c r="E21" s="51">
        <f>E22</f>
        <v>0</v>
      </c>
      <c r="F21" s="33">
        <f t="shared" si="0"/>
        <v>0</v>
      </c>
    </row>
    <row r="22" spans="1:6" x14ac:dyDescent="0.25">
      <c r="A22" s="28" t="s">
        <v>167</v>
      </c>
      <c r="B22" s="113" t="s">
        <v>168</v>
      </c>
      <c r="C22" s="113"/>
      <c r="D22" s="29">
        <v>100000</v>
      </c>
      <c r="E22" s="54">
        <v>0</v>
      </c>
      <c r="F22" s="30">
        <f t="shared" si="0"/>
        <v>0</v>
      </c>
    </row>
    <row r="23" spans="1:6" x14ac:dyDescent="0.25">
      <c r="A23" s="31" t="s">
        <v>169</v>
      </c>
      <c r="B23" s="117" t="s">
        <v>170</v>
      </c>
      <c r="C23" s="117"/>
      <c r="D23" s="32">
        <v>4600000</v>
      </c>
      <c r="E23" s="51">
        <f>E24</f>
        <v>225185.6</v>
      </c>
      <c r="F23" s="33">
        <f t="shared" si="0"/>
        <v>4.8953391304347829</v>
      </c>
    </row>
    <row r="24" spans="1:6" x14ac:dyDescent="0.25">
      <c r="A24" s="28" t="s">
        <v>171</v>
      </c>
      <c r="B24" s="113" t="s">
        <v>172</v>
      </c>
      <c r="C24" s="113"/>
      <c r="D24" s="29">
        <v>4600000</v>
      </c>
      <c r="E24" s="54">
        <v>225185.6</v>
      </c>
      <c r="F24" s="30">
        <f t="shared" si="0"/>
        <v>4.8953391304347829</v>
      </c>
    </row>
    <row r="25" spans="1:6" x14ac:dyDescent="0.25">
      <c r="A25" s="31" t="s">
        <v>173</v>
      </c>
      <c r="B25" s="117" t="s">
        <v>174</v>
      </c>
      <c r="C25" s="117"/>
      <c r="D25" s="32">
        <v>1892425</v>
      </c>
      <c r="E25" s="51">
        <f>SUM(E26:E28)</f>
        <v>166833.53</v>
      </c>
      <c r="F25" s="33">
        <f t="shared" si="0"/>
        <v>8.8158595452924171</v>
      </c>
    </row>
    <row r="26" spans="1:6" x14ac:dyDescent="0.25">
      <c r="A26" s="28" t="s">
        <v>175</v>
      </c>
      <c r="B26" s="113" t="s">
        <v>176</v>
      </c>
      <c r="C26" s="113"/>
      <c r="D26" s="29">
        <v>644300</v>
      </c>
      <c r="E26" s="54">
        <v>159712.01999999999</v>
      </c>
      <c r="F26" s="30">
        <f t="shared" si="0"/>
        <v>24.788455688343937</v>
      </c>
    </row>
    <row r="27" spans="1:6" x14ac:dyDescent="0.25">
      <c r="A27" s="28" t="s">
        <v>177</v>
      </c>
      <c r="B27" s="113" t="s">
        <v>178</v>
      </c>
      <c r="C27" s="113"/>
      <c r="D27" s="29">
        <v>23740</v>
      </c>
      <c r="E27" s="54">
        <v>7121.51</v>
      </c>
      <c r="F27" s="30">
        <f t="shared" si="0"/>
        <v>29.997935973041283</v>
      </c>
    </row>
    <row r="28" spans="1:6" x14ac:dyDescent="0.25">
      <c r="A28" s="28" t="s">
        <v>179</v>
      </c>
      <c r="B28" s="113" t="s">
        <v>180</v>
      </c>
      <c r="C28" s="113"/>
      <c r="D28" s="29">
        <v>1224385</v>
      </c>
      <c r="E28" s="54">
        <v>0</v>
      </c>
      <c r="F28" s="30">
        <f t="shared" si="0"/>
        <v>0</v>
      </c>
    </row>
    <row r="29" spans="1:6" x14ac:dyDescent="0.25">
      <c r="A29" s="31" t="s">
        <v>181</v>
      </c>
      <c r="B29" s="117" t="s">
        <v>182</v>
      </c>
      <c r="C29" s="117"/>
      <c r="D29" s="32">
        <v>1100000</v>
      </c>
      <c r="E29" s="51">
        <f>E30</f>
        <v>160257.20000000001</v>
      </c>
      <c r="F29" s="33">
        <f t="shared" si="0"/>
        <v>14.568836363636365</v>
      </c>
    </row>
    <row r="30" spans="1:6" ht="17.25" thickBot="1" x14ac:dyDescent="0.3">
      <c r="A30" s="34" t="s">
        <v>183</v>
      </c>
      <c r="B30" s="120" t="s">
        <v>184</v>
      </c>
      <c r="C30" s="120"/>
      <c r="D30" s="35">
        <v>1100000</v>
      </c>
      <c r="E30" s="68">
        <v>160257.20000000001</v>
      </c>
      <c r="F30" s="36">
        <f t="shared" si="0"/>
        <v>14.568836363636365</v>
      </c>
    </row>
    <row r="31" spans="1:6" ht="17.25" thickBot="1" x14ac:dyDescent="0.3">
      <c r="A31" s="121" t="s">
        <v>185</v>
      </c>
      <c r="B31" s="122"/>
      <c r="C31" s="122"/>
      <c r="D31" s="37">
        <v>555610262</v>
      </c>
      <c r="E31" s="69">
        <f>E4+E8+E11+E15+E19+E21+E23+E25+E29</f>
        <v>189629687.19999996</v>
      </c>
      <c r="F31" s="38">
        <f t="shared" si="0"/>
        <v>34.129982861979599</v>
      </c>
    </row>
    <row r="32" spans="1:6" ht="17.25" thickBot="1" x14ac:dyDescent="0.3">
      <c r="A32" s="123" t="s">
        <v>186</v>
      </c>
      <c r="B32" s="124"/>
      <c r="C32" s="124"/>
      <c r="D32" s="70">
        <f>Пр2!C70-'Пр 3'!D31</f>
        <v>-39610779</v>
      </c>
      <c r="E32" s="70">
        <f>Пр2!D70-'Пр 3'!E31</f>
        <v>-8634071.3999999762</v>
      </c>
      <c r="F32" s="24"/>
    </row>
  </sheetData>
  <mergeCells count="33">
    <mergeCell ref="B29:C29"/>
    <mergeCell ref="B30:C30"/>
    <mergeCell ref="A31:C31"/>
    <mergeCell ref="A32:C32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1:B1"/>
    <mergeCell ref="B3:C3"/>
    <mergeCell ref="B4:C4"/>
    <mergeCell ref="B5:C5"/>
    <mergeCell ref="B6:C6"/>
    <mergeCell ref="B7:C7"/>
    <mergeCell ref="B8:C8"/>
    <mergeCell ref="B9:C9"/>
    <mergeCell ref="A2:F2"/>
    <mergeCell ref="C1:F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7" sqref="H7"/>
    </sheetView>
  </sheetViews>
  <sheetFormatPr defaultRowHeight="74.849999999999994" customHeight="1" x14ac:dyDescent="0.3"/>
  <cols>
    <col min="1" max="1" width="30.7109375" style="10" customWidth="1"/>
    <col min="2" max="2" width="17.85546875" style="10" customWidth="1"/>
    <col min="3" max="3" width="17" style="10" customWidth="1"/>
    <col min="4" max="4" width="17.7109375" style="72" hidden="1" customWidth="1"/>
    <col min="5" max="5" width="25.7109375" style="63" customWidth="1"/>
  </cols>
  <sheetData>
    <row r="1" spans="1:5" ht="74.849999999999994" customHeight="1" x14ac:dyDescent="0.25">
      <c r="A1" s="114"/>
      <c r="B1" s="114"/>
      <c r="C1" s="119" t="s">
        <v>501</v>
      </c>
      <c r="D1" s="119"/>
      <c r="E1" s="119"/>
    </row>
    <row r="2" spans="1:5" ht="40.700000000000003" customHeight="1" x14ac:dyDescent="0.25">
      <c r="A2" s="127" t="s">
        <v>491</v>
      </c>
      <c r="B2" s="127"/>
      <c r="C2" s="127"/>
      <c r="D2" s="127"/>
      <c r="E2" s="127"/>
    </row>
    <row r="3" spans="1:5" ht="64.5" customHeight="1" x14ac:dyDescent="0.25">
      <c r="A3" s="6" t="s">
        <v>129</v>
      </c>
      <c r="B3" s="128" t="s">
        <v>130</v>
      </c>
      <c r="C3" s="128"/>
      <c r="D3" s="50" t="s">
        <v>464</v>
      </c>
      <c r="E3" s="50" t="s">
        <v>494</v>
      </c>
    </row>
    <row r="4" spans="1:5" ht="58.7" customHeight="1" x14ac:dyDescent="0.25">
      <c r="A4" s="42" t="s">
        <v>187</v>
      </c>
      <c r="B4" s="126" t="s">
        <v>188</v>
      </c>
      <c r="C4" s="126"/>
      <c r="D4" s="32">
        <f>D6-D5</f>
        <v>39610779</v>
      </c>
      <c r="E4" s="32">
        <f>E6-E5</f>
        <v>8634071.3999999762</v>
      </c>
    </row>
    <row r="5" spans="1:5" ht="53.25" customHeight="1" x14ac:dyDescent="0.25">
      <c r="A5" s="76" t="s">
        <v>189</v>
      </c>
      <c r="B5" s="125" t="s">
        <v>190</v>
      </c>
      <c r="C5" s="125"/>
      <c r="D5" s="29">
        <f>Пр1!B4</f>
        <v>515999483</v>
      </c>
      <c r="E5" s="29">
        <f>Пр1!C4</f>
        <v>180995615.79999998</v>
      </c>
    </row>
    <row r="6" spans="1:5" ht="62.25" customHeight="1" x14ac:dyDescent="0.25">
      <c r="A6" s="76" t="s">
        <v>191</v>
      </c>
      <c r="B6" s="125" t="s">
        <v>192</v>
      </c>
      <c r="C6" s="125"/>
      <c r="D6" s="29">
        <f>Пр1!B12</f>
        <v>555610262</v>
      </c>
      <c r="E6" s="29">
        <f>Пр1!C12</f>
        <v>189629687.19999996</v>
      </c>
    </row>
    <row r="7" spans="1:5" ht="45.95" customHeight="1" x14ac:dyDescent="0.25">
      <c r="A7" s="42"/>
      <c r="B7" s="126" t="s">
        <v>193</v>
      </c>
      <c r="C7" s="126"/>
      <c r="D7" s="32">
        <f>D4</f>
        <v>39610779</v>
      </c>
      <c r="E7" s="32">
        <f>E4</f>
        <v>8634071.3999999762</v>
      </c>
    </row>
  </sheetData>
  <mergeCells count="8">
    <mergeCell ref="B6:C6"/>
    <mergeCell ref="B7:C7"/>
    <mergeCell ref="A2:E2"/>
    <mergeCell ref="C1:E1"/>
    <mergeCell ref="A1:B1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8" workbookViewId="0">
      <selection activeCell="A3" sqref="A3:C3"/>
    </sheetView>
  </sheetViews>
  <sheetFormatPr defaultRowHeight="17.25" x14ac:dyDescent="0.3"/>
  <cols>
    <col min="1" max="1" width="24" style="10" customWidth="1"/>
    <col min="2" max="2" width="27.28515625" style="10" customWidth="1"/>
    <col min="3" max="3" width="27.85546875" style="10" customWidth="1"/>
    <col min="6" max="6" width="38.5703125" customWidth="1"/>
  </cols>
  <sheetData>
    <row r="1" spans="1:6" ht="16.5" customHeight="1" x14ac:dyDescent="0.25">
      <c r="A1" s="150" t="s">
        <v>492</v>
      </c>
      <c r="B1" s="150"/>
      <c r="C1" s="150"/>
    </row>
    <row r="2" spans="1:6" ht="16.5" customHeight="1" x14ac:dyDescent="0.25">
      <c r="A2" s="150" t="s">
        <v>493</v>
      </c>
      <c r="B2" s="150"/>
      <c r="C2" s="150"/>
    </row>
    <row r="3" spans="1:6" ht="16.5" customHeight="1" x14ac:dyDescent="0.25">
      <c r="A3" s="150" t="s">
        <v>470</v>
      </c>
      <c r="B3" s="150"/>
      <c r="C3" s="150"/>
    </row>
    <row r="4" spans="1:6" ht="16.5" customHeight="1" x14ac:dyDescent="0.25">
      <c r="A4" s="150" t="s">
        <v>471</v>
      </c>
      <c r="B4" s="150"/>
      <c r="C4" s="150"/>
    </row>
    <row r="5" spans="1:6" ht="15.75" customHeight="1" x14ac:dyDescent="0.25">
      <c r="A5" s="150"/>
      <c r="B5" s="151"/>
      <c r="C5" s="151"/>
    </row>
    <row r="6" spans="1:6" ht="42.75" customHeight="1" x14ac:dyDescent="0.25">
      <c r="A6" s="142" t="s">
        <v>488</v>
      </c>
      <c r="B6" s="143"/>
      <c r="C6" s="143"/>
    </row>
    <row r="7" spans="1:6" ht="10.5" hidden="1" customHeight="1" x14ac:dyDescent="0.25">
      <c r="A7" s="93"/>
      <c r="B7" s="94"/>
      <c r="C7" s="94"/>
    </row>
    <row r="8" spans="1:6" ht="10.5" customHeight="1" x14ac:dyDescent="0.25">
      <c r="A8" s="144"/>
      <c r="B8" s="145"/>
      <c r="C8" s="145"/>
    </row>
    <row r="9" spans="1:6" ht="33" customHeight="1" x14ac:dyDescent="0.25">
      <c r="A9" s="146" t="s">
        <v>472</v>
      </c>
      <c r="B9" s="147"/>
      <c r="C9" s="147"/>
    </row>
    <row r="10" spans="1:6" ht="16.5" x14ac:dyDescent="0.25">
      <c r="A10" s="148" t="s">
        <v>473</v>
      </c>
      <c r="B10" s="149"/>
      <c r="C10" s="93" t="s">
        <v>474</v>
      </c>
    </row>
    <row r="11" spans="1:6" ht="33" customHeight="1" x14ac:dyDescent="0.25">
      <c r="A11" s="129" t="s">
        <v>475</v>
      </c>
      <c r="B11" s="129"/>
      <c r="C11" s="95">
        <v>0</v>
      </c>
    </row>
    <row r="12" spans="1:6" ht="32.25" customHeight="1" x14ac:dyDescent="0.25">
      <c r="A12" s="129" t="s">
        <v>476</v>
      </c>
      <c r="B12" s="129"/>
      <c r="C12" s="96">
        <v>0</v>
      </c>
    </row>
    <row r="13" spans="1:6" ht="20.25" customHeight="1" x14ac:dyDescent="0.25">
      <c r="A13" s="140" t="s">
        <v>477</v>
      </c>
      <c r="B13" s="140"/>
      <c r="C13" s="97">
        <v>0</v>
      </c>
    </row>
    <row r="14" spans="1:6" ht="18.95" customHeight="1" x14ac:dyDescent="0.25">
      <c r="A14" s="141" t="s">
        <v>478</v>
      </c>
      <c r="B14" s="141"/>
      <c r="C14" s="96">
        <v>0</v>
      </c>
      <c r="F14" s="92"/>
    </row>
    <row r="15" spans="1:6" ht="16.5" x14ac:dyDescent="0.25">
      <c r="A15" s="137" t="s">
        <v>479</v>
      </c>
      <c r="B15" s="137"/>
      <c r="C15" s="97">
        <v>0</v>
      </c>
    </row>
    <row r="16" spans="1:6" ht="18" customHeight="1" x14ac:dyDescent="0.25">
      <c r="A16" s="138" t="s">
        <v>477</v>
      </c>
      <c r="B16" s="139"/>
      <c r="C16" s="97">
        <v>0</v>
      </c>
    </row>
    <row r="17" spans="1:3" ht="16.5" x14ac:dyDescent="0.25">
      <c r="A17" s="133" t="s">
        <v>480</v>
      </c>
      <c r="B17" s="133"/>
      <c r="C17" s="96">
        <v>0</v>
      </c>
    </row>
    <row r="18" spans="1:3" ht="16.5" x14ac:dyDescent="0.25">
      <c r="A18" s="134" t="s">
        <v>481</v>
      </c>
      <c r="B18" s="135"/>
      <c r="C18" s="97">
        <v>0</v>
      </c>
    </row>
    <row r="19" spans="1:3" ht="16.5" x14ac:dyDescent="0.25">
      <c r="A19" s="136" t="s">
        <v>482</v>
      </c>
      <c r="B19" s="136"/>
      <c r="C19" s="97">
        <v>0</v>
      </c>
    </row>
    <row r="20" spans="1:3" ht="37.5" customHeight="1" x14ac:dyDescent="0.25">
      <c r="A20" s="130" t="s">
        <v>483</v>
      </c>
      <c r="B20" s="130"/>
      <c r="C20" s="130"/>
    </row>
    <row r="21" spans="1:3" ht="66" customHeight="1" x14ac:dyDescent="0.25">
      <c r="A21" s="98" t="s">
        <v>484</v>
      </c>
      <c r="B21" s="131"/>
      <c r="C21" s="132"/>
    </row>
    <row r="22" spans="1:3" ht="15.75" customHeight="1" x14ac:dyDescent="0.25">
      <c r="A22" s="154" t="s">
        <v>485</v>
      </c>
      <c r="B22" s="154" t="s">
        <v>486</v>
      </c>
      <c r="C22" s="154"/>
    </row>
    <row r="23" spans="1:3" ht="15.75" customHeight="1" x14ac:dyDescent="0.25">
      <c r="A23" s="154" t="s">
        <v>475</v>
      </c>
      <c r="B23" s="155">
        <v>0</v>
      </c>
      <c r="C23" s="155"/>
    </row>
    <row r="24" spans="1:3" ht="21" customHeight="1" x14ac:dyDescent="0.25">
      <c r="A24" s="154" t="s">
        <v>473</v>
      </c>
      <c r="B24" s="155" t="s">
        <v>194</v>
      </c>
      <c r="C24" s="155"/>
    </row>
    <row r="25" spans="1:3" ht="16.5" x14ac:dyDescent="0.25">
      <c r="A25" s="154" t="s">
        <v>487</v>
      </c>
      <c r="B25" s="99" t="s">
        <v>489</v>
      </c>
      <c r="C25" s="99" t="s">
        <v>490</v>
      </c>
    </row>
    <row r="26" spans="1:3" ht="49.5" x14ac:dyDescent="0.25">
      <c r="A26" s="100" t="s">
        <v>475</v>
      </c>
      <c r="B26" s="101">
        <v>0</v>
      </c>
      <c r="C26" s="101">
        <v>0</v>
      </c>
    </row>
    <row r="27" spans="1:3" ht="33" x14ac:dyDescent="0.25">
      <c r="A27" s="100" t="s">
        <v>478</v>
      </c>
      <c r="B27" s="101">
        <v>18000000</v>
      </c>
      <c r="C27" s="101">
        <v>18000000</v>
      </c>
    </row>
    <row r="28" spans="1:3" ht="33.75" thickBot="1" x14ac:dyDescent="0.3">
      <c r="A28" s="100" t="s">
        <v>487</v>
      </c>
      <c r="B28" s="98">
        <v>0</v>
      </c>
      <c r="C28" s="98">
        <v>0</v>
      </c>
    </row>
    <row r="29" spans="1:3" ht="0.95" hidden="1" customHeight="1" x14ac:dyDescent="0.25">
      <c r="A29" s="102"/>
      <c r="B29" s="156"/>
      <c r="C29" s="157"/>
    </row>
    <row r="30" spans="1:3" ht="1.5" hidden="1" customHeight="1" x14ac:dyDescent="0.25">
      <c r="A30" s="158"/>
      <c r="B30" s="158"/>
      <c r="C30" s="158"/>
    </row>
    <row r="31" spans="1:3" ht="30" customHeight="1" x14ac:dyDescent="0.25">
      <c r="A31" s="152"/>
      <c r="B31" s="153"/>
      <c r="C31" s="153"/>
    </row>
    <row r="32" spans="1:3" x14ac:dyDescent="0.3">
      <c r="A32" s="93"/>
    </row>
    <row r="33" spans="1:1" x14ac:dyDescent="0.3">
      <c r="A33" s="93"/>
    </row>
  </sheetData>
  <mergeCells count="26">
    <mergeCell ref="A31:C31"/>
    <mergeCell ref="A22:C23"/>
    <mergeCell ref="A24:A25"/>
    <mergeCell ref="B24:C24"/>
    <mergeCell ref="B29:C29"/>
    <mergeCell ref="A30:C30"/>
    <mergeCell ref="A1:C1"/>
    <mergeCell ref="A2:C2"/>
    <mergeCell ref="A3:C3"/>
    <mergeCell ref="A4:C4"/>
    <mergeCell ref="A5:C5"/>
    <mergeCell ref="A6:C6"/>
    <mergeCell ref="A8:C8"/>
    <mergeCell ref="A9:C9"/>
    <mergeCell ref="A10:B10"/>
    <mergeCell ref="A11:B11"/>
    <mergeCell ref="A12:B12"/>
    <mergeCell ref="A20:C20"/>
    <mergeCell ref="B21:C21"/>
    <mergeCell ref="A17:B17"/>
    <mergeCell ref="A18:B18"/>
    <mergeCell ref="A19:B19"/>
    <mergeCell ref="A15:B15"/>
    <mergeCell ref="A16:B16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L3" sqref="L3"/>
    </sheetView>
  </sheetViews>
  <sheetFormatPr defaultColWidth="9.140625" defaultRowHeight="16.5" x14ac:dyDescent="0.25"/>
  <cols>
    <col min="1" max="1" width="46.85546875" style="12" customWidth="1"/>
    <col min="2" max="2" width="9.7109375" style="12" customWidth="1"/>
    <col min="3" max="3" width="11.28515625" style="12" customWidth="1"/>
    <col min="4" max="4" width="7" style="12" customWidth="1"/>
    <col min="5" max="5" width="10.7109375" style="12" customWidth="1"/>
    <col min="6" max="6" width="16" style="85" hidden="1" customWidth="1"/>
    <col min="7" max="7" width="25" style="85" customWidth="1"/>
    <col min="8" max="8" width="23.42578125" style="49" hidden="1" customWidth="1"/>
    <col min="9" max="16384" width="9.140625" style="1"/>
  </cols>
  <sheetData>
    <row r="1" spans="1:8" ht="87" customHeight="1" x14ac:dyDescent="0.25">
      <c r="A1" s="162"/>
      <c r="B1" s="162"/>
      <c r="C1" s="162"/>
      <c r="D1" s="109" t="s">
        <v>502</v>
      </c>
      <c r="E1" s="109"/>
      <c r="F1" s="109"/>
      <c r="G1" s="109"/>
    </row>
    <row r="2" spans="1:8" ht="51" customHeight="1" x14ac:dyDescent="0.25">
      <c r="A2" s="108" t="s">
        <v>466</v>
      </c>
      <c r="B2" s="108"/>
      <c r="C2" s="108"/>
      <c r="D2" s="108"/>
      <c r="E2" s="108"/>
      <c r="F2" s="108"/>
      <c r="G2" s="108"/>
    </row>
    <row r="3" spans="1:8" ht="70.5" customHeight="1" x14ac:dyDescent="0.25">
      <c r="A3" s="6" t="s">
        <v>130</v>
      </c>
      <c r="B3" s="6" t="s">
        <v>195</v>
      </c>
      <c r="C3" s="128" t="s">
        <v>196</v>
      </c>
      <c r="D3" s="128"/>
      <c r="E3" s="6" t="s">
        <v>197</v>
      </c>
      <c r="F3" s="50" t="s">
        <v>464</v>
      </c>
      <c r="G3" s="50" t="s">
        <v>494</v>
      </c>
      <c r="H3" s="57" t="s">
        <v>10</v>
      </c>
    </row>
    <row r="4" spans="1:8" ht="33" x14ac:dyDescent="0.25">
      <c r="A4" s="42" t="s">
        <v>198</v>
      </c>
      <c r="B4" s="41" t="s">
        <v>199</v>
      </c>
      <c r="C4" s="159"/>
      <c r="D4" s="159"/>
      <c r="E4" s="41"/>
      <c r="F4" s="32">
        <v>554525062</v>
      </c>
      <c r="G4" s="51">
        <f>G5+G52+G76+G95</f>
        <v>189434093.42999998</v>
      </c>
      <c r="H4" s="49">
        <f>G4/F4*100</f>
        <v>34.161502592284997</v>
      </c>
    </row>
    <row r="5" spans="1:8" ht="66" x14ac:dyDescent="0.25">
      <c r="A5" s="42" t="s">
        <v>200</v>
      </c>
      <c r="B5" s="41"/>
      <c r="C5" s="159" t="s">
        <v>201</v>
      </c>
      <c r="D5" s="159"/>
      <c r="E5" s="41"/>
      <c r="F5" s="32">
        <v>400077840</v>
      </c>
      <c r="G5" s="51">
        <f>G6+G21</f>
        <v>159168697.13</v>
      </c>
      <c r="H5" s="49">
        <f t="shared" ref="H5:H68" si="0">G5/F5*100</f>
        <v>39.784432231987651</v>
      </c>
    </row>
    <row r="6" spans="1:8" ht="51.75" x14ac:dyDescent="0.25">
      <c r="A6" s="43" t="s">
        <v>202</v>
      </c>
      <c r="B6" s="44"/>
      <c r="C6" s="160" t="s">
        <v>203</v>
      </c>
      <c r="D6" s="160"/>
      <c r="E6" s="44"/>
      <c r="F6" s="73">
        <v>52761318</v>
      </c>
      <c r="G6" s="52">
        <f>G7+G12+G16</f>
        <v>599000</v>
      </c>
      <c r="H6" s="49">
        <f t="shared" si="0"/>
        <v>1.1353014342818351</v>
      </c>
    </row>
    <row r="7" spans="1:8" ht="33" x14ac:dyDescent="0.25">
      <c r="A7" s="45" t="s">
        <v>204</v>
      </c>
      <c r="B7" s="46"/>
      <c r="C7" s="161" t="s">
        <v>205</v>
      </c>
      <c r="D7" s="161"/>
      <c r="E7" s="46"/>
      <c r="F7" s="74">
        <v>6040000</v>
      </c>
      <c r="G7" s="53">
        <f>G8+G10</f>
        <v>599000</v>
      </c>
      <c r="H7" s="49">
        <f t="shared" si="0"/>
        <v>9.9172185430463582</v>
      </c>
    </row>
    <row r="8" spans="1:8" ht="66" hidden="1" x14ac:dyDescent="0.25">
      <c r="A8" s="76" t="s">
        <v>206</v>
      </c>
      <c r="B8" s="6"/>
      <c r="C8" s="128" t="s">
        <v>207</v>
      </c>
      <c r="D8" s="128"/>
      <c r="E8" s="6"/>
      <c r="F8" s="29">
        <v>4240000</v>
      </c>
      <c r="G8" s="54">
        <f>G9</f>
        <v>0</v>
      </c>
      <c r="H8" s="49">
        <f t="shared" si="0"/>
        <v>0</v>
      </c>
    </row>
    <row r="9" spans="1:8" hidden="1" x14ac:dyDescent="0.25">
      <c r="A9" s="76" t="s">
        <v>208</v>
      </c>
      <c r="B9" s="6"/>
      <c r="C9" s="128"/>
      <c r="D9" s="128"/>
      <c r="E9" s="6" t="s">
        <v>209</v>
      </c>
      <c r="F9" s="29">
        <v>4240000</v>
      </c>
      <c r="G9" s="54">
        <v>0</v>
      </c>
      <c r="H9" s="49">
        <f t="shared" si="0"/>
        <v>0</v>
      </c>
    </row>
    <row r="10" spans="1:8" ht="66" x14ac:dyDescent="0.25">
      <c r="A10" s="76" t="s">
        <v>210</v>
      </c>
      <c r="B10" s="6"/>
      <c r="C10" s="128" t="s">
        <v>211</v>
      </c>
      <c r="D10" s="128"/>
      <c r="E10" s="6"/>
      <c r="F10" s="29">
        <v>1800000</v>
      </c>
      <c r="G10" s="54">
        <f>G11</f>
        <v>599000</v>
      </c>
      <c r="H10" s="49">
        <f t="shared" si="0"/>
        <v>33.277777777777779</v>
      </c>
    </row>
    <row r="11" spans="1:8" x14ac:dyDescent="0.25">
      <c r="A11" s="76" t="s">
        <v>208</v>
      </c>
      <c r="B11" s="6"/>
      <c r="C11" s="128"/>
      <c r="D11" s="128"/>
      <c r="E11" s="6" t="s">
        <v>209</v>
      </c>
      <c r="F11" s="29">
        <v>1800000</v>
      </c>
      <c r="G11" s="54">
        <v>599000</v>
      </c>
      <c r="H11" s="49">
        <f t="shared" si="0"/>
        <v>33.277777777777779</v>
      </c>
    </row>
    <row r="12" spans="1:8" hidden="1" x14ac:dyDescent="0.25">
      <c r="A12" s="45" t="s">
        <v>212</v>
      </c>
      <c r="B12" s="46"/>
      <c r="C12" s="161" t="s">
        <v>213</v>
      </c>
      <c r="D12" s="161"/>
      <c r="E12" s="46"/>
      <c r="F12" s="74">
        <v>15516434</v>
      </c>
      <c r="G12" s="53">
        <f>G13</f>
        <v>0</v>
      </c>
      <c r="H12" s="49">
        <f t="shared" si="0"/>
        <v>0</v>
      </c>
    </row>
    <row r="13" spans="1:8" ht="82.5" hidden="1" x14ac:dyDescent="0.25">
      <c r="A13" s="76" t="s">
        <v>214</v>
      </c>
      <c r="B13" s="6"/>
      <c r="C13" s="128" t="s">
        <v>215</v>
      </c>
      <c r="D13" s="128"/>
      <c r="E13" s="6"/>
      <c r="F13" s="29">
        <v>15516434</v>
      </c>
      <c r="G13" s="54">
        <f>G14</f>
        <v>0</v>
      </c>
      <c r="H13" s="49">
        <f t="shared" si="0"/>
        <v>0</v>
      </c>
    </row>
    <row r="14" spans="1:8" hidden="1" x14ac:dyDescent="0.25">
      <c r="A14" s="76" t="s">
        <v>208</v>
      </c>
      <c r="B14" s="6"/>
      <c r="C14" s="128"/>
      <c r="D14" s="128"/>
      <c r="E14" s="6" t="s">
        <v>209</v>
      </c>
      <c r="F14" s="29">
        <v>15516434</v>
      </c>
      <c r="G14" s="54">
        <v>0</v>
      </c>
      <c r="H14" s="49">
        <f t="shared" si="0"/>
        <v>0</v>
      </c>
    </row>
    <row r="15" spans="1:8" ht="33" hidden="1" x14ac:dyDescent="0.25">
      <c r="A15" s="45" t="s">
        <v>216</v>
      </c>
      <c r="B15" s="46"/>
      <c r="C15" s="161" t="s">
        <v>217</v>
      </c>
      <c r="D15" s="161"/>
      <c r="E15" s="46"/>
      <c r="F15" s="74">
        <v>9109110</v>
      </c>
      <c r="G15" s="53">
        <f>G16</f>
        <v>0</v>
      </c>
      <c r="H15" s="49">
        <f t="shared" si="0"/>
        <v>0</v>
      </c>
    </row>
    <row r="16" spans="1:8" ht="66" hidden="1" x14ac:dyDescent="0.25">
      <c r="A16" s="76" t="s">
        <v>218</v>
      </c>
      <c r="B16" s="6"/>
      <c r="C16" s="128" t="s">
        <v>219</v>
      </c>
      <c r="D16" s="128"/>
      <c r="E16" s="6"/>
      <c r="F16" s="29">
        <v>9109110</v>
      </c>
      <c r="G16" s="54">
        <f>G17</f>
        <v>0</v>
      </c>
      <c r="H16" s="49">
        <f t="shared" si="0"/>
        <v>0</v>
      </c>
    </row>
    <row r="17" spans="1:8" hidden="1" x14ac:dyDescent="0.25">
      <c r="A17" s="76" t="s">
        <v>208</v>
      </c>
      <c r="B17" s="6"/>
      <c r="C17" s="128"/>
      <c r="D17" s="128"/>
      <c r="E17" s="6" t="s">
        <v>209</v>
      </c>
      <c r="F17" s="29">
        <v>9109110</v>
      </c>
      <c r="G17" s="54">
        <v>0</v>
      </c>
      <c r="H17" s="49">
        <f t="shared" si="0"/>
        <v>0</v>
      </c>
    </row>
    <row r="18" spans="1:8" ht="33" hidden="1" x14ac:dyDescent="0.25">
      <c r="A18" s="45" t="s">
        <v>220</v>
      </c>
      <c r="B18" s="46"/>
      <c r="C18" s="161" t="s">
        <v>221</v>
      </c>
      <c r="D18" s="161"/>
      <c r="E18" s="46"/>
      <c r="F18" s="74">
        <v>22095774</v>
      </c>
      <c r="G18" s="54">
        <f>G19</f>
        <v>0</v>
      </c>
      <c r="H18" s="49">
        <f t="shared" si="0"/>
        <v>0</v>
      </c>
    </row>
    <row r="19" spans="1:8" ht="49.5" hidden="1" x14ac:dyDescent="0.25">
      <c r="A19" s="76" t="s">
        <v>222</v>
      </c>
      <c r="B19" s="6"/>
      <c r="C19" s="128" t="s">
        <v>223</v>
      </c>
      <c r="D19" s="128"/>
      <c r="E19" s="6"/>
      <c r="F19" s="29">
        <v>22095774</v>
      </c>
      <c r="G19" s="54">
        <f>G20</f>
        <v>0</v>
      </c>
      <c r="H19" s="49">
        <f t="shared" si="0"/>
        <v>0</v>
      </c>
    </row>
    <row r="20" spans="1:8" hidden="1" x14ac:dyDescent="0.25">
      <c r="A20" s="76" t="s">
        <v>208</v>
      </c>
      <c r="B20" s="6"/>
      <c r="C20" s="128"/>
      <c r="D20" s="128"/>
      <c r="E20" s="6" t="s">
        <v>209</v>
      </c>
      <c r="F20" s="29">
        <v>22095774</v>
      </c>
      <c r="G20" s="54">
        <v>0</v>
      </c>
      <c r="H20" s="49">
        <f t="shared" si="0"/>
        <v>0</v>
      </c>
    </row>
    <row r="21" spans="1:8" ht="69" x14ac:dyDescent="0.25">
      <c r="A21" s="43" t="s">
        <v>224</v>
      </c>
      <c r="B21" s="44"/>
      <c r="C21" s="160" t="s">
        <v>225</v>
      </c>
      <c r="D21" s="160"/>
      <c r="E21" s="44"/>
      <c r="F21" s="73">
        <v>332616522</v>
      </c>
      <c r="G21" s="52">
        <f>G22+G41</f>
        <v>158569697.13</v>
      </c>
      <c r="H21" s="49">
        <f t="shared" si="0"/>
        <v>47.673427698820078</v>
      </c>
    </row>
    <row r="22" spans="1:8" ht="49.5" x14ac:dyDescent="0.25">
      <c r="A22" s="45" t="s">
        <v>226</v>
      </c>
      <c r="B22" s="46"/>
      <c r="C22" s="161" t="s">
        <v>227</v>
      </c>
      <c r="D22" s="161"/>
      <c r="E22" s="46"/>
      <c r="F22" s="74">
        <v>237879672</v>
      </c>
      <c r="G22" s="54">
        <f>G23+G25+G27+G29+G31+G33+G35+G37+G39</f>
        <v>158569697.13</v>
      </c>
      <c r="H22" s="49">
        <f t="shared" si="0"/>
        <v>66.659624925832247</v>
      </c>
    </row>
    <row r="23" spans="1:8" ht="82.5" hidden="1" x14ac:dyDescent="0.25">
      <c r="A23" s="76" t="s">
        <v>228</v>
      </c>
      <c r="B23" s="6"/>
      <c r="C23" s="128" t="s">
        <v>229</v>
      </c>
      <c r="D23" s="128"/>
      <c r="E23" s="6"/>
      <c r="F23" s="29">
        <v>721385</v>
      </c>
      <c r="G23" s="54">
        <f>G24</f>
        <v>0</v>
      </c>
      <c r="H23" s="49">
        <f t="shared" si="0"/>
        <v>0</v>
      </c>
    </row>
    <row r="24" spans="1:8" hidden="1" x14ac:dyDescent="0.25">
      <c r="A24" s="76" t="s">
        <v>208</v>
      </c>
      <c r="B24" s="6"/>
      <c r="C24" s="128"/>
      <c r="D24" s="128"/>
      <c r="E24" s="6" t="s">
        <v>209</v>
      </c>
      <c r="F24" s="29">
        <v>721385</v>
      </c>
      <c r="G24" s="54">
        <v>0</v>
      </c>
      <c r="H24" s="49">
        <f t="shared" si="0"/>
        <v>0</v>
      </c>
    </row>
    <row r="25" spans="1:8" ht="66" x14ac:dyDescent="0.25">
      <c r="A25" s="76" t="s">
        <v>230</v>
      </c>
      <c r="B25" s="6"/>
      <c r="C25" s="128" t="s">
        <v>231</v>
      </c>
      <c r="D25" s="128"/>
      <c r="E25" s="6"/>
      <c r="F25" s="29">
        <v>7900000</v>
      </c>
      <c r="G25" s="54">
        <f>G26</f>
        <v>7232798.5099999998</v>
      </c>
      <c r="H25" s="49">
        <f t="shared" si="0"/>
        <v>91.554411518987351</v>
      </c>
    </row>
    <row r="26" spans="1:8" x14ac:dyDescent="0.25">
      <c r="A26" s="76" t="s">
        <v>208</v>
      </c>
      <c r="B26" s="6"/>
      <c r="C26" s="128"/>
      <c r="D26" s="128"/>
      <c r="E26" s="6" t="s">
        <v>209</v>
      </c>
      <c r="F26" s="29">
        <v>7900000</v>
      </c>
      <c r="G26" s="55">
        <v>7232798.5099999998</v>
      </c>
      <c r="H26" s="49">
        <f t="shared" si="0"/>
        <v>91.554411518987351</v>
      </c>
    </row>
    <row r="27" spans="1:8" ht="99" x14ac:dyDescent="0.25">
      <c r="A27" s="76" t="s">
        <v>232</v>
      </c>
      <c r="B27" s="6"/>
      <c r="C27" s="128" t="s">
        <v>233</v>
      </c>
      <c r="D27" s="128"/>
      <c r="E27" s="6"/>
      <c r="F27" s="29">
        <v>1195000</v>
      </c>
      <c r="G27" s="55">
        <f>G28</f>
        <v>286644.58</v>
      </c>
      <c r="H27" s="49">
        <f t="shared" si="0"/>
        <v>23.986994142259416</v>
      </c>
    </row>
    <row r="28" spans="1:8" x14ac:dyDescent="0.25">
      <c r="A28" s="76" t="s">
        <v>208</v>
      </c>
      <c r="B28" s="6"/>
      <c r="C28" s="128"/>
      <c r="D28" s="128"/>
      <c r="E28" s="6" t="s">
        <v>209</v>
      </c>
      <c r="F28" s="29">
        <v>1195000</v>
      </c>
      <c r="G28" s="55">
        <v>286644.58</v>
      </c>
      <c r="H28" s="49">
        <f t="shared" si="0"/>
        <v>23.986994142259416</v>
      </c>
    </row>
    <row r="29" spans="1:8" ht="66" x14ac:dyDescent="0.25">
      <c r="A29" s="76" t="s">
        <v>234</v>
      </c>
      <c r="B29" s="6"/>
      <c r="C29" s="128" t="s">
        <v>235</v>
      </c>
      <c r="D29" s="128"/>
      <c r="E29" s="6"/>
      <c r="F29" s="29">
        <v>20040139</v>
      </c>
      <c r="G29" s="55">
        <f>G30</f>
        <v>4837122.03</v>
      </c>
      <c r="H29" s="49">
        <f t="shared" si="0"/>
        <v>24.13716806056086</v>
      </c>
    </row>
    <row r="30" spans="1:8" x14ac:dyDescent="0.25">
      <c r="A30" s="76" t="s">
        <v>208</v>
      </c>
      <c r="B30" s="6"/>
      <c r="C30" s="128"/>
      <c r="D30" s="128"/>
      <c r="E30" s="6" t="s">
        <v>209</v>
      </c>
      <c r="F30" s="29">
        <v>20040139</v>
      </c>
      <c r="G30" s="55">
        <v>4837122.03</v>
      </c>
      <c r="H30" s="49">
        <f t="shared" si="0"/>
        <v>24.13716806056086</v>
      </c>
    </row>
    <row r="31" spans="1:8" ht="66" x14ac:dyDescent="0.25">
      <c r="A31" s="76" t="s">
        <v>236</v>
      </c>
      <c r="B31" s="6"/>
      <c r="C31" s="128" t="s">
        <v>237</v>
      </c>
      <c r="D31" s="128"/>
      <c r="E31" s="6"/>
      <c r="F31" s="29">
        <v>3000000</v>
      </c>
      <c r="G31" s="55">
        <f>G32</f>
        <v>113990.08</v>
      </c>
      <c r="H31" s="49">
        <f t="shared" si="0"/>
        <v>3.7996693333333331</v>
      </c>
    </row>
    <row r="32" spans="1:8" x14ac:dyDescent="0.25">
      <c r="A32" s="76" t="s">
        <v>208</v>
      </c>
      <c r="B32" s="6"/>
      <c r="C32" s="128"/>
      <c r="D32" s="128"/>
      <c r="E32" s="6" t="s">
        <v>209</v>
      </c>
      <c r="F32" s="29">
        <v>3000000</v>
      </c>
      <c r="G32" s="55">
        <v>113990.08</v>
      </c>
      <c r="H32" s="49">
        <f t="shared" si="0"/>
        <v>3.7996693333333331</v>
      </c>
    </row>
    <row r="33" spans="1:8" ht="49.5" x14ac:dyDescent="0.25">
      <c r="A33" s="76" t="s">
        <v>238</v>
      </c>
      <c r="B33" s="6"/>
      <c r="C33" s="128" t="s">
        <v>239</v>
      </c>
      <c r="D33" s="128"/>
      <c r="E33" s="6"/>
      <c r="F33" s="29">
        <v>18626000</v>
      </c>
      <c r="G33" s="55">
        <f>G34</f>
        <v>3229723.31</v>
      </c>
      <c r="H33" s="49">
        <f t="shared" si="0"/>
        <v>17.339865295823042</v>
      </c>
    </row>
    <row r="34" spans="1:8" x14ac:dyDescent="0.25">
      <c r="A34" s="76" t="s">
        <v>208</v>
      </c>
      <c r="B34" s="6"/>
      <c r="C34" s="128"/>
      <c r="D34" s="128"/>
      <c r="E34" s="6" t="s">
        <v>209</v>
      </c>
      <c r="F34" s="29">
        <v>18626000</v>
      </c>
      <c r="G34" s="55">
        <v>3229723.31</v>
      </c>
      <c r="H34" s="49">
        <f t="shared" si="0"/>
        <v>17.339865295823042</v>
      </c>
    </row>
    <row r="35" spans="1:8" ht="49.5" hidden="1" x14ac:dyDescent="0.25">
      <c r="A35" s="76" t="s">
        <v>240</v>
      </c>
      <c r="B35" s="6"/>
      <c r="C35" s="128" t="s">
        <v>241</v>
      </c>
      <c r="D35" s="128"/>
      <c r="E35" s="6"/>
      <c r="F35" s="29">
        <v>13706300</v>
      </c>
      <c r="G35" s="54">
        <f>G36</f>
        <v>0</v>
      </c>
      <c r="H35" s="49">
        <f t="shared" si="0"/>
        <v>0</v>
      </c>
    </row>
    <row r="36" spans="1:8" hidden="1" x14ac:dyDescent="0.25">
      <c r="A36" s="76" t="s">
        <v>208</v>
      </c>
      <c r="B36" s="6"/>
      <c r="C36" s="128"/>
      <c r="D36" s="128"/>
      <c r="E36" s="6" t="s">
        <v>209</v>
      </c>
      <c r="F36" s="29">
        <v>13706300</v>
      </c>
      <c r="G36" s="54">
        <v>0</v>
      </c>
      <c r="H36" s="49">
        <f t="shared" si="0"/>
        <v>0</v>
      </c>
    </row>
    <row r="37" spans="1:8" ht="49.5" x14ac:dyDescent="0.25">
      <c r="A37" s="76" t="s">
        <v>242</v>
      </c>
      <c r="B37" s="6"/>
      <c r="C37" s="128" t="s">
        <v>243</v>
      </c>
      <c r="D37" s="128"/>
      <c r="E37" s="6"/>
      <c r="F37" s="29">
        <v>150000000</v>
      </c>
      <c r="G37" s="54">
        <f>G38</f>
        <v>137423171.66</v>
      </c>
      <c r="H37" s="49">
        <f t="shared" si="0"/>
        <v>91.615447773333329</v>
      </c>
    </row>
    <row r="38" spans="1:8" x14ac:dyDescent="0.25">
      <c r="A38" s="76" t="s">
        <v>208</v>
      </c>
      <c r="B38" s="6"/>
      <c r="C38" s="128"/>
      <c r="D38" s="128"/>
      <c r="E38" s="6" t="s">
        <v>209</v>
      </c>
      <c r="F38" s="29">
        <v>150000000</v>
      </c>
      <c r="G38" s="55">
        <v>137423171.66</v>
      </c>
      <c r="H38" s="49">
        <f t="shared" si="0"/>
        <v>91.615447773333329</v>
      </c>
    </row>
    <row r="39" spans="1:8" ht="82.5" x14ac:dyDescent="0.25">
      <c r="A39" s="76" t="s">
        <v>244</v>
      </c>
      <c r="B39" s="6"/>
      <c r="C39" s="128" t="s">
        <v>245</v>
      </c>
      <c r="D39" s="128"/>
      <c r="E39" s="6"/>
      <c r="F39" s="29">
        <v>22690848</v>
      </c>
      <c r="G39" s="55">
        <f>G40</f>
        <v>5446246.96</v>
      </c>
      <c r="H39" s="49">
        <f t="shared" si="0"/>
        <v>24.001954268082002</v>
      </c>
    </row>
    <row r="40" spans="1:8" x14ac:dyDescent="0.25">
      <c r="A40" s="76" t="s">
        <v>208</v>
      </c>
      <c r="B40" s="6"/>
      <c r="C40" s="128"/>
      <c r="D40" s="128"/>
      <c r="E40" s="6" t="s">
        <v>209</v>
      </c>
      <c r="F40" s="29">
        <v>22690848</v>
      </c>
      <c r="G40" s="55">
        <v>5446246.96</v>
      </c>
      <c r="H40" s="49">
        <f t="shared" si="0"/>
        <v>24.001954268082002</v>
      </c>
    </row>
    <row r="41" spans="1:8" hidden="1" x14ac:dyDescent="0.25">
      <c r="A41" s="45" t="s">
        <v>246</v>
      </c>
      <c r="B41" s="46"/>
      <c r="C41" s="161" t="s">
        <v>247</v>
      </c>
      <c r="D41" s="161"/>
      <c r="E41" s="46"/>
      <c r="F41" s="74">
        <v>94736850</v>
      </c>
      <c r="G41" s="55">
        <f>G42+G44</f>
        <v>0</v>
      </c>
      <c r="H41" s="49">
        <f t="shared" si="0"/>
        <v>0</v>
      </c>
    </row>
    <row r="42" spans="1:8" ht="66" hidden="1" x14ac:dyDescent="0.25">
      <c r="A42" s="76" t="s">
        <v>248</v>
      </c>
      <c r="B42" s="6"/>
      <c r="C42" s="128" t="s">
        <v>249</v>
      </c>
      <c r="D42" s="128"/>
      <c r="E42" s="6"/>
      <c r="F42" s="29">
        <v>4736850</v>
      </c>
      <c r="G42" s="54">
        <f>G43</f>
        <v>0</v>
      </c>
      <c r="H42" s="49">
        <f t="shared" si="0"/>
        <v>0</v>
      </c>
    </row>
    <row r="43" spans="1:8" hidden="1" x14ac:dyDescent="0.25">
      <c r="A43" s="76" t="s">
        <v>208</v>
      </c>
      <c r="B43" s="6"/>
      <c r="C43" s="128"/>
      <c r="D43" s="128"/>
      <c r="E43" s="6" t="s">
        <v>209</v>
      </c>
      <c r="F43" s="29">
        <v>4736850</v>
      </c>
      <c r="G43" s="54">
        <v>0</v>
      </c>
      <c r="H43" s="49">
        <f t="shared" si="0"/>
        <v>0</v>
      </c>
    </row>
    <row r="44" spans="1:8" ht="66" hidden="1" x14ac:dyDescent="0.25">
      <c r="A44" s="76" t="s">
        <v>250</v>
      </c>
      <c r="B44" s="6"/>
      <c r="C44" s="128" t="s">
        <v>251</v>
      </c>
      <c r="D44" s="128"/>
      <c r="E44" s="6"/>
      <c r="F44" s="29">
        <v>90000000</v>
      </c>
      <c r="G44" s="54">
        <f>G45</f>
        <v>0</v>
      </c>
      <c r="H44" s="49">
        <f t="shared" si="0"/>
        <v>0</v>
      </c>
    </row>
    <row r="45" spans="1:8" hidden="1" x14ac:dyDescent="0.25">
      <c r="A45" s="76" t="s">
        <v>208</v>
      </c>
      <c r="B45" s="6"/>
      <c r="C45" s="128"/>
      <c r="D45" s="128"/>
      <c r="E45" s="6" t="s">
        <v>209</v>
      </c>
      <c r="F45" s="29">
        <v>90000000</v>
      </c>
      <c r="G45" s="54">
        <v>0</v>
      </c>
      <c r="H45" s="49">
        <f t="shared" si="0"/>
        <v>0</v>
      </c>
    </row>
    <row r="46" spans="1:8" ht="49.5" hidden="1" x14ac:dyDescent="0.25">
      <c r="A46" s="76" t="s">
        <v>252</v>
      </c>
      <c r="B46" s="6"/>
      <c r="C46" s="128" t="s">
        <v>253</v>
      </c>
      <c r="D46" s="128"/>
      <c r="E46" s="6"/>
      <c r="F46" s="29">
        <v>14700000</v>
      </c>
      <c r="G46" s="54">
        <f>G47</f>
        <v>0</v>
      </c>
      <c r="H46" s="49">
        <f t="shared" si="0"/>
        <v>0</v>
      </c>
    </row>
    <row r="47" spans="1:8" ht="66" hidden="1" x14ac:dyDescent="0.25">
      <c r="A47" s="45" t="s">
        <v>254</v>
      </c>
      <c r="B47" s="46"/>
      <c r="C47" s="161" t="s">
        <v>255</v>
      </c>
      <c r="D47" s="161"/>
      <c r="E47" s="46"/>
      <c r="F47" s="74">
        <v>14700000</v>
      </c>
      <c r="G47" s="54">
        <f>G48+G50</f>
        <v>0</v>
      </c>
      <c r="H47" s="49">
        <f t="shared" si="0"/>
        <v>0</v>
      </c>
    </row>
    <row r="48" spans="1:8" ht="82.5" hidden="1" x14ac:dyDescent="0.25">
      <c r="A48" s="76" t="s">
        <v>256</v>
      </c>
      <c r="B48" s="6"/>
      <c r="C48" s="128" t="s">
        <v>257</v>
      </c>
      <c r="D48" s="128"/>
      <c r="E48" s="6"/>
      <c r="F48" s="29">
        <v>6300000</v>
      </c>
      <c r="G48" s="54">
        <f>G49</f>
        <v>0</v>
      </c>
      <c r="H48" s="49">
        <f t="shared" si="0"/>
        <v>0</v>
      </c>
    </row>
    <row r="49" spans="1:8" hidden="1" x14ac:dyDescent="0.25">
      <c r="A49" s="76" t="s">
        <v>208</v>
      </c>
      <c r="B49" s="6"/>
      <c r="C49" s="128"/>
      <c r="D49" s="128"/>
      <c r="E49" s="6" t="s">
        <v>209</v>
      </c>
      <c r="F49" s="29">
        <v>6300000</v>
      </c>
      <c r="G49" s="54">
        <v>0</v>
      </c>
      <c r="H49" s="49">
        <f t="shared" si="0"/>
        <v>0</v>
      </c>
    </row>
    <row r="50" spans="1:8" ht="49.5" hidden="1" x14ac:dyDescent="0.25">
      <c r="A50" s="76" t="s">
        <v>258</v>
      </c>
      <c r="B50" s="6"/>
      <c r="C50" s="128" t="s">
        <v>259</v>
      </c>
      <c r="D50" s="128"/>
      <c r="E50" s="6"/>
      <c r="F50" s="29">
        <v>8400000</v>
      </c>
      <c r="G50" s="54">
        <f>G51</f>
        <v>0</v>
      </c>
      <c r="H50" s="49">
        <f t="shared" si="0"/>
        <v>0</v>
      </c>
    </row>
    <row r="51" spans="1:8" hidden="1" x14ac:dyDescent="0.25">
      <c r="A51" s="76" t="s">
        <v>208</v>
      </c>
      <c r="B51" s="6"/>
      <c r="C51" s="128"/>
      <c r="D51" s="128"/>
      <c r="E51" s="6" t="s">
        <v>209</v>
      </c>
      <c r="F51" s="29">
        <v>8400000</v>
      </c>
      <c r="G51" s="54">
        <v>0</v>
      </c>
      <c r="H51" s="49">
        <f t="shared" si="0"/>
        <v>0</v>
      </c>
    </row>
    <row r="52" spans="1:8" ht="49.5" x14ac:dyDescent="0.25">
      <c r="A52" s="42" t="s">
        <v>260</v>
      </c>
      <c r="B52" s="41"/>
      <c r="C52" s="159" t="s">
        <v>261</v>
      </c>
      <c r="D52" s="159"/>
      <c r="E52" s="41"/>
      <c r="F52" s="32">
        <v>78924921</v>
      </c>
      <c r="G52" s="51">
        <f>G53+G68+G72</f>
        <v>18748986.059999999</v>
      </c>
      <c r="H52" s="49">
        <f t="shared" si="0"/>
        <v>23.755470163853566</v>
      </c>
    </row>
    <row r="53" spans="1:8" ht="69" x14ac:dyDescent="0.25">
      <c r="A53" s="43" t="s">
        <v>262</v>
      </c>
      <c r="B53" s="44"/>
      <c r="C53" s="160" t="s">
        <v>263</v>
      </c>
      <c r="D53" s="160"/>
      <c r="E53" s="44"/>
      <c r="F53" s="73">
        <v>57060227</v>
      </c>
      <c r="G53" s="52">
        <f>G54+G63</f>
        <v>9896798.1899999995</v>
      </c>
      <c r="H53" s="49">
        <f t="shared" si="0"/>
        <v>17.344477423827982</v>
      </c>
    </row>
    <row r="54" spans="1:8" ht="49.5" x14ac:dyDescent="0.25">
      <c r="A54" s="45" t="s">
        <v>264</v>
      </c>
      <c r="B54" s="46"/>
      <c r="C54" s="161" t="s">
        <v>265</v>
      </c>
      <c r="D54" s="161"/>
      <c r="E54" s="46"/>
      <c r="F54" s="74">
        <v>56534409</v>
      </c>
      <c r="G54" s="53">
        <f>+G55+G57+G59+G61</f>
        <v>9878129.5</v>
      </c>
      <c r="H54" s="49">
        <f t="shared" si="0"/>
        <v>17.472773970273572</v>
      </c>
    </row>
    <row r="55" spans="1:8" ht="82.5" x14ac:dyDescent="0.25">
      <c r="A55" s="76" t="s">
        <v>266</v>
      </c>
      <c r="B55" s="6"/>
      <c r="C55" s="128" t="s">
        <v>267</v>
      </c>
      <c r="D55" s="128"/>
      <c r="E55" s="6"/>
      <c r="F55" s="29">
        <v>3599898</v>
      </c>
      <c r="G55" s="54">
        <f>G56</f>
        <v>766994.6</v>
      </c>
      <c r="H55" s="49">
        <f t="shared" si="0"/>
        <v>21.30600922581695</v>
      </c>
    </row>
    <row r="56" spans="1:8" x14ac:dyDescent="0.25">
      <c r="A56" s="76" t="s">
        <v>208</v>
      </c>
      <c r="B56" s="6"/>
      <c r="C56" s="128"/>
      <c r="D56" s="128"/>
      <c r="E56" s="6" t="s">
        <v>209</v>
      </c>
      <c r="F56" s="29">
        <v>3599898</v>
      </c>
      <c r="G56" s="54">
        <v>766994.6</v>
      </c>
      <c r="H56" s="49">
        <f t="shared" si="0"/>
        <v>21.30600922581695</v>
      </c>
    </row>
    <row r="57" spans="1:8" ht="66" x14ac:dyDescent="0.25">
      <c r="A57" s="76" t="s">
        <v>268</v>
      </c>
      <c r="B57" s="6"/>
      <c r="C57" s="128" t="s">
        <v>269</v>
      </c>
      <c r="D57" s="128"/>
      <c r="E57" s="6"/>
      <c r="F57" s="29">
        <v>38000000</v>
      </c>
      <c r="G57" s="54">
        <f>G58</f>
        <v>8276872.21</v>
      </c>
      <c r="H57" s="49">
        <f t="shared" si="0"/>
        <v>21.781242657894737</v>
      </c>
    </row>
    <row r="58" spans="1:8" x14ac:dyDescent="0.25">
      <c r="A58" s="76" t="s">
        <v>208</v>
      </c>
      <c r="B58" s="6"/>
      <c r="C58" s="128"/>
      <c r="D58" s="128"/>
      <c r="E58" s="6" t="s">
        <v>209</v>
      </c>
      <c r="F58" s="29">
        <v>38000000</v>
      </c>
      <c r="G58" s="54">
        <v>8276872.21</v>
      </c>
      <c r="H58" s="49">
        <f t="shared" si="0"/>
        <v>21.781242657894737</v>
      </c>
    </row>
    <row r="59" spans="1:8" ht="49.5" x14ac:dyDescent="0.25">
      <c r="A59" s="76" t="s">
        <v>270</v>
      </c>
      <c r="B59" s="6"/>
      <c r="C59" s="128" t="s">
        <v>271</v>
      </c>
      <c r="D59" s="128"/>
      <c r="E59" s="6"/>
      <c r="F59" s="29">
        <v>14737841</v>
      </c>
      <c r="G59" s="54">
        <f>G60</f>
        <v>834262.69</v>
      </c>
      <c r="H59" s="49">
        <f t="shared" si="0"/>
        <v>5.6606845602418963</v>
      </c>
    </row>
    <row r="60" spans="1:8" x14ac:dyDescent="0.25">
      <c r="A60" s="76" t="s">
        <v>208</v>
      </c>
      <c r="B60" s="6"/>
      <c r="C60" s="128"/>
      <c r="D60" s="128"/>
      <c r="E60" s="6" t="s">
        <v>209</v>
      </c>
      <c r="F60" s="29">
        <v>14737841</v>
      </c>
      <c r="G60" s="54">
        <v>834262.69</v>
      </c>
      <c r="H60" s="49">
        <f t="shared" si="0"/>
        <v>5.6606845602418963</v>
      </c>
    </row>
    <row r="61" spans="1:8" ht="49.5" hidden="1" x14ac:dyDescent="0.25">
      <c r="A61" s="76" t="s">
        <v>272</v>
      </c>
      <c r="B61" s="6"/>
      <c r="C61" s="128" t="s">
        <v>273</v>
      </c>
      <c r="D61" s="128"/>
      <c r="E61" s="6"/>
      <c r="F61" s="29">
        <v>196670</v>
      </c>
      <c r="G61" s="54">
        <f>G62</f>
        <v>0</v>
      </c>
      <c r="H61" s="49">
        <f t="shared" si="0"/>
        <v>0</v>
      </c>
    </row>
    <row r="62" spans="1:8" hidden="1" x14ac:dyDescent="0.25">
      <c r="A62" s="76" t="s">
        <v>208</v>
      </c>
      <c r="B62" s="6"/>
      <c r="C62" s="128"/>
      <c r="D62" s="128"/>
      <c r="E62" s="6" t="s">
        <v>209</v>
      </c>
      <c r="F62" s="29">
        <v>196670</v>
      </c>
      <c r="G62" s="54">
        <v>0</v>
      </c>
      <c r="H62" s="49">
        <f t="shared" si="0"/>
        <v>0</v>
      </c>
    </row>
    <row r="63" spans="1:8" ht="49.5" x14ac:dyDescent="0.25">
      <c r="A63" s="45" t="s">
        <v>274</v>
      </c>
      <c r="B63" s="46"/>
      <c r="C63" s="161" t="s">
        <v>275</v>
      </c>
      <c r="D63" s="161"/>
      <c r="E63" s="46"/>
      <c r="F63" s="74">
        <v>525818</v>
      </c>
      <c r="G63" s="53">
        <f>G64+G66</f>
        <v>18668.690000000002</v>
      </c>
      <c r="H63" s="49">
        <f t="shared" si="0"/>
        <v>3.5504090769049368</v>
      </c>
    </row>
    <row r="64" spans="1:8" ht="49.5" x14ac:dyDescent="0.25">
      <c r="A64" s="76" t="s">
        <v>276</v>
      </c>
      <c r="B64" s="6"/>
      <c r="C64" s="128" t="s">
        <v>277</v>
      </c>
      <c r="D64" s="128"/>
      <c r="E64" s="6"/>
      <c r="F64" s="29">
        <v>471000</v>
      </c>
      <c r="G64" s="54">
        <f>G65</f>
        <v>1928.29</v>
      </c>
      <c r="H64" s="49">
        <f t="shared" si="0"/>
        <v>0.40940339702760081</v>
      </c>
    </row>
    <row r="65" spans="1:8" x14ac:dyDescent="0.25">
      <c r="A65" s="76" t="s">
        <v>208</v>
      </c>
      <c r="B65" s="6"/>
      <c r="C65" s="128"/>
      <c r="D65" s="128"/>
      <c r="E65" s="6" t="s">
        <v>209</v>
      </c>
      <c r="F65" s="29">
        <v>471000</v>
      </c>
      <c r="G65" s="54">
        <v>1928.29</v>
      </c>
      <c r="H65" s="49">
        <f t="shared" si="0"/>
        <v>0.40940339702760081</v>
      </c>
    </row>
    <row r="66" spans="1:8" ht="49.5" x14ac:dyDescent="0.25">
      <c r="A66" s="76" t="s">
        <v>278</v>
      </c>
      <c r="B66" s="6"/>
      <c r="C66" s="128" t="s">
        <v>279</v>
      </c>
      <c r="D66" s="128"/>
      <c r="E66" s="6"/>
      <c r="F66" s="29">
        <v>54818</v>
      </c>
      <c r="G66" s="54">
        <f>G67</f>
        <v>16740.400000000001</v>
      </c>
      <c r="H66" s="49">
        <f t="shared" si="0"/>
        <v>30.538144405122409</v>
      </c>
    </row>
    <row r="67" spans="1:8" x14ac:dyDescent="0.25">
      <c r="A67" s="76" t="s">
        <v>208</v>
      </c>
      <c r="B67" s="6"/>
      <c r="C67" s="128"/>
      <c r="D67" s="128"/>
      <c r="E67" s="6" t="s">
        <v>209</v>
      </c>
      <c r="F67" s="29">
        <v>54818</v>
      </c>
      <c r="G67" s="54">
        <v>16740.400000000001</v>
      </c>
      <c r="H67" s="49">
        <f t="shared" si="0"/>
        <v>30.538144405122409</v>
      </c>
    </row>
    <row r="68" spans="1:8" ht="120.75" x14ac:dyDescent="0.25">
      <c r="A68" s="43" t="s">
        <v>280</v>
      </c>
      <c r="B68" s="44"/>
      <c r="C68" s="160" t="s">
        <v>281</v>
      </c>
      <c r="D68" s="160"/>
      <c r="E68" s="44"/>
      <c r="F68" s="73">
        <v>19646578</v>
      </c>
      <c r="G68" s="52">
        <f>G69</f>
        <v>8502187.8699999992</v>
      </c>
      <c r="H68" s="49">
        <f t="shared" si="0"/>
        <v>43.27566800691703</v>
      </c>
    </row>
    <row r="69" spans="1:8" ht="49.5" x14ac:dyDescent="0.25">
      <c r="A69" s="45" t="s">
        <v>282</v>
      </c>
      <c r="B69" s="46"/>
      <c r="C69" s="161" t="s">
        <v>283</v>
      </c>
      <c r="D69" s="161"/>
      <c r="E69" s="46"/>
      <c r="F69" s="74">
        <v>19646578</v>
      </c>
      <c r="G69" s="53">
        <f>G70</f>
        <v>8502187.8699999992</v>
      </c>
      <c r="H69" s="49">
        <f t="shared" ref="H69:H132" si="1">G69/F69*100</f>
        <v>43.27566800691703</v>
      </c>
    </row>
    <row r="70" spans="1:8" ht="49.5" x14ac:dyDescent="0.25">
      <c r="A70" s="76" t="s">
        <v>284</v>
      </c>
      <c r="B70" s="6"/>
      <c r="C70" s="128" t="s">
        <v>285</v>
      </c>
      <c r="D70" s="128"/>
      <c r="E70" s="6"/>
      <c r="F70" s="29">
        <v>19646578</v>
      </c>
      <c r="G70" s="54">
        <f>G71</f>
        <v>8502187.8699999992</v>
      </c>
      <c r="H70" s="49">
        <f t="shared" si="1"/>
        <v>43.27566800691703</v>
      </c>
    </row>
    <row r="71" spans="1:8" x14ac:dyDescent="0.25">
      <c r="A71" s="76" t="s">
        <v>208</v>
      </c>
      <c r="B71" s="6"/>
      <c r="C71" s="128"/>
      <c r="D71" s="128"/>
      <c r="E71" s="6" t="s">
        <v>209</v>
      </c>
      <c r="F71" s="29">
        <v>19646578</v>
      </c>
      <c r="G71" s="54">
        <v>8502187.8699999992</v>
      </c>
      <c r="H71" s="49">
        <f t="shared" si="1"/>
        <v>43.27566800691703</v>
      </c>
    </row>
    <row r="72" spans="1:8" ht="51.75" x14ac:dyDescent="0.25">
      <c r="A72" s="43" t="s">
        <v>286</v>
      </c>
      <c r="B72" s="44"/>
      <c r="C72" s="160" t="s">
        <v>287</v>
      </c>
      <c r="D72" s="160"/>
      <c r="E72" s="44"/>
      <c r="F72" s="73">
        <v>2218116</v>
      </c>
      <c r="G72" s="52">
        <f>G73</f>
        <v>350000</v>
      </c>
      <c r="H72" s="49">
        <f t="shared" si="1"/>
        <v>15.779156725797931</v>
      </c>
    </row>
    <row r="73" spans="1:8" ht="82.5" x14ac:dyDescent="0.25">
      <c r="A73" s="45" t="s">
        <v>288</v>
      </c>
      <c r="B73" s="46"/>
      <c r="C73" s="161" t="s">
        <v>289</v>
      </c>
      <c r="D73" s="161"/>
      <c r="E73" s="46"/>
      <c r="F73" s="74">
        <v>2218116</v>
      </c>
      <c r="G73" s="53">
        <f>G74</f>
        <v>350000</v>
      </c>
      <c r="H73" s="49">
        <f t="shared" si="1"/>
        <v>15.779156725797931</v>
      </c>
    </row>
    <row r="74" spans="1:8" ht="49.5" x14ac:dyDescent="0.25">
      <c r="A74" s="76" t="s">
        <v>290</v>
      </c>
      <c r="B74" s="6"/>
      <c r="C74" s="128" t="s">
        <v>291</v>
      </c>
      <c r="D74" s="128"/>
      <c r="E74" s="6"/>
      <c r="F74" s="29">
        <v>2218116</v>
      </c>
      <c r="G74" s="54">
        <f>G75</f>
        <v>350000</v>
      </c>
      <c r="H74" s="49">
        <f t="shared" si="1"/>
        <v>15.779156725797931</v>
      </c>
    </row>
    <row r="75" spans="1:8" x14ac:dyDescent="0.25">
      <c r="A75" s="76" t="s">
        <v>208</v>
      </c>
      <c r="B75" s="6"/>
      <c r="C75" s="128"/>
      <c r="D75" s="128"/>
      <c r="E75" s="6" t="s">
        <v>209</v>
      </c>
      <c r="F75" s="29">
        <v>2218116</v>
      </c>
      <c r="G75" s="55">
        <v>350000</v>
      </c>
      <c r="H75" s="49">
        <f t="shared" si="1"/>
        <v>15.779156725797931</v>
      </c>
    </row>
    <row r="76" spans="1:8" ht="66" x14ac:dyDescent="0.25">
      <c r="A76" s="42" t="s">
        <v>292</v>
      </c>
      <c r="B76" s="41"/>
      <c r="C76" s="159" t="s">
        <v>293</v>
      </c>
      <c r="D76" s="159"/>
      <c r="E76" s="41"/>
      <c r="F76" s="32">
        <v>8488125</v>
      </c>
      <c r="G76" s="51">
        <f>G77+G81+G85+G91</f>
        <v>7121.51</v>
      </c>
      <c r="H76" s="49">
        <f t="shared" si="1"/>
        <v>8.3899683381194315E-2</v>
      </c>
    </row>
    <row r="77" spans="1:8" ht="69" hidden="1" x14ac:dyDescent="0.25">
      <c r="A77" s="43" t="s">
        <v>294</v>
      </c>
      <c r="B77" s="44"/>
      <c r="C77" s="160" t="s">
        <v>295</v>
      </c>
      <c r="D77" s="160"/>
      <c r="E77" s="44"/>
      <c r="F77" s="73">
        <v>2300000</v>
      </c>
      <c r="G77" s="52">
        <f>G78</f>
        <v>0</v>
      </c>
      <c r="H77" s="49">
        <f t="shared" si="1"/>
        <v>0</v>
      </c>
    </row>
    <row r="78" spans="1:8" ht="66" hidden="1" x14ac:dyDescent="0.25">
      <c r="A78" s="45" t="s">
        <v>296</v>
      </c>
      <c r="B78" s="46"/>
      <c r="C78" s="161" t="s">
        <v>297</v>
      </c>
      <c r="D78" s="161"/>
      <c r="E78" s="46"/>
      <c r="F78" s="74">
        <v>2300000</v>
      </c>
      <c r="G78" s="53">
        <f>G79</f>
        <v>0</v>
      </c>
      <c r="H78" s="49">
        <f t="shared" si="1"/>
        <v>0</v>
      </c>
    </row>
    <row r="79" spans="1:8" ht="66" hidden="1" x14ac:dyDescent="0.25">
      <c r="A79" s="76" t="s">
        <v>298</v>
      </c>
      <c r="B79" s="6"/>
      <c r="C79" s="128" t="s">
        <v>299</v>
      </c>
      <c r="D79" s="128"/>
      <c r="E79" s="6"/>
      <c r="F79" s="29">
        <v>2300000</v>
      </c>
      <c r="G79" s="54">
        <f>G80</f>
        <v>0</v>
      </c>
      <c r="H79" s="49">
        <f t="shared" si="1"/>
        <v>0</v>
      </c>
    </row>
    <row r="80" spans="1:8" hidden="1" x14ac:dyDescent="0.25">
      <c r="A80" s="76" t="s">
        <v>208</v>
      </c>
      <c r="B80" s="6"/>
      <c r="C80" s="128"/>
      <c r="D80" s="128"/>
      <c r="E80" s="6" t="s">
        <v>209</v>
      </c>
      <c r="F80" s="29">
        <v>2300000</v>
      </c>
      <c r="G80" s="54">
        <v>0</v>
      </c>
      <c r="H80" s="49">
        <f t="shared" si="1"/>
        <v>0</v>
      </c>
    </row>
    <row r="81" spans="1:8" ht="69" hidden="1" x14ac:dyDescent="0.25">
      <c r="A81" s="43" t="s">
        <v>300</v>
      </c>
      <c r="B81" s="44"/>
      <c r="C81" s="160" t="s">
        <v>301</v>
      </c>
      <c r="D81" s="160"/>
      <c r="E81" s="44"/>
      <c r="F81" s="73">
        <v>1224385</v>
      </c>
      <c r="G81" s="52">
        <f>G82</f>
        <v>0</v>
      </c>
      <c r="H81" s="49">
        <f t="shared" si="1"/>
        <v>0</v>
      </c>
    </row>
    <row r="82" spans="1:8" ht="66" hidden="1" x14ac:dyDescent="0.25">
      <c r="A82" s="45" t="s">
        <v>302</v>
      </c>
      <c r="B82" s="46"/>
      <c r="C82" s="161" t="s">
        <v>303</v>
      </c>
      <c r="D82" s="161"/>
      <c r="E82" s="46"/>
      <c r="F82" s="74">
        <v>1224385</v>
      </c>
      <c r="G82" s="53">
        <f>G83</f>
        <v>0</v>
      </c>
      <c r="H82" s="49">
        <f t="shared" si="1"/>
        <v>0</v>
      </c>
    </row>
    <row r="83" spans="1:8" ht="49.5" hidden="1" x14ac:dyDescent="0.25">
      <c r="A83" s="76" t="s">
        <v>304</v>
      </c>
      <c r="B83" s="6"/>
      <c r="C83" s="128" t="s">
        <v>305</v>
      </c>
      <c r="D83" s="128"/>
      <c r="E83" s="6"/>
      <c r="F83" s="29">
        <v>1224385</v>
      </c>
      <c r="G83" s="54">
        <f>G84</f>
        <v>0</v>
      </c>
      <c r="H83" s="49">
        <f t="shared" si="1"/>
        <v>0</v>
      </c>
    </row>
    <row r="84" spans="1:8" ht="33" hidden="1" x14ac:dyDescent="0.25">
      <c r="A84" s="76" t="s">
        <v>306</v>
      </c>
      <c r="B84" s="6"/>
      <c r="C84" s="128"/>
      <c r="D84" s="128"/>
      <c r="E84" s="6" t="s">
        <v>307</v>
      </c>
      <c r="F84" s="29">
        <v>1224385</v>
      </c>
      <c r="G84" s="54">
        <v>0</v>
      </c>
      <c r="H84" s="49">
        <f t="shared" si="1"/>
        <v>0</v>
      </c>
    </row>
    <row r="85" spans="1:8" ht="86.25" x14ac:dyDescent="0.25">
      <c r="A85" s="43" t="s">
        <v>308</v>
      </c>
      <c r="B85" s="44"/>
      <c r="C85" s="160" t="s">
        <v>309</v>
      </c>
      <c r="D85" s="160"/>
      <c r="E85" s="44"/>
      <c r="F85" s="73">
        <v>23740</v>
      </c>
      <c r="G85" s="52">
        <f>G86</f>
        <v>7121.51</v>
      </c>
      <c r="H85" s="49">
        <f t="shared" si="1"/>
        <v>29.997935973041283</v>
      </c>
    </row>
    <row r="86" spans="1:8" ht="66" x14ac:dyDescent="0.25">
      <c r="A86" s="45" t="s">
        <v>310</v>
      </c>
      <c r="B86" s="46"/>
      <c r="C86" s="161" t="s">
        <v>311</v>
      </c>
      <c r="D86" s="161"/>
      <c r="E86" s="46"/>
      <c r="F86" s="74">
        <v>23740</v>
      </c>
      <c r="G86" s="53">
        <f>G87+G89</f>
        <v>7121.51</v>
      </c>
      <c r="H86" s="49">
        <f t="shared" si="1"/>
        <v>29.997935973041283</v>
      </c>
    </row>
    <row r="87" spans="1:8" ht="49.5" x14ac:dyDescent="0.25">
      <c r="A87" s="76" t="s">
        <v>312</v>
      </c>
      <c r="B87" s="6"/>
      <c r="C87" s="128" t="s">
        <v>313</v>
      </c>
      <c r="D87" s="128"/>
      <c r="E87" s="6"/>
      <c r="F87" s="29">
        <v>11870</v>
      </c>
      <c r="G87" s="54">
        <f>G88</f>
        <v>3560.75</v>
      </c>
      <c r="H87" s="49">
        <f t="shared" si="1"/>
        <v>29.997893850042125</v>
      </c>
    </row>
    <row r="88" spans="1:8" ht="33" x14ac:dyDescent="0.25">
      <c r="A88" s="76" t="s">
        <v>306</v>
      </c>
      <c r="B88" s="6"/>
      <c r="C88" s="128"/>
      <c r="D88" s="128"/>
      <c r="E88" s="6" t="s">
        <v>307</v>
      </c>
      <c r="F88" s="29">
        <v>11870</v>
      </c>
      <c r="G88" s="54">
        <v>3560.75</v>
      </c>
      <c r="H88" s="49">
        <f t="shared" si="1"/>
        <v>29.997893850042125</v>
      </c>
    </row>
    <row r="89" spans="1:8" ht="66" x14ac:dyDescent="0.25">
      <c r="A89" s="76" t="s">
        <v>314</v>
      </c>
      <c r="B89" s="6"/>
      <c r="C89" s="128" t="s">
        <v>315</v>
      </c>
      <c r="D89" s="128"/>
      <c r="E89" s="6"/>
      <c r="F89" s="29">
        <v>11870</v>
      </c>
      <c r="G89" s="54">
        <f>G90</f>
        <v>3560.76</v>
      </c>
      <c r="H89" s="49">
        <f t="shared" si="1"/>
        <v>29.997978096040441</v>
      </c>
    </row>
    <row r="90" spans="1:8" ht="33" x14ac:dyDescent="0.25">
      <c r="A90" s="76" t="s">
        <v>306</v>
      </c>
      <c r="B90" s="6"/>
      <c r="C90" s="128"/>
      <c r="D90" s="128"/>
      <c r="E90" s="6" t="s">
        <v>307</v>
      </c>
      <c r="F90" s="29">
        <v>11870</v>
      </c>
      <c r="G90" s="54">
        <v>3560.76</v>
      </c>
      <c r="H90" s="49">
        <f t="shared" si="1"/>
        <v>29.997978096040441</v>
      </c>
    </row>
    <row r="91" spans="1:8" ht="120.75" hidden="1" x14ac:dyDescent="0.25">
      <c r="A91" s="43" t="s">
        <v>316</v>
      </c>
      <c r="B91" s="44"/>
      <c r="C91" s="160" t="s">
        <v>317</v>
      </c>
      <c r="D91" s="160"/>
      <c r="E91" s="44"/>
      <c r="F91" s="73">
        <v>4940000</v>
      </c>
      <c r="G91" s="52">
        <f>G92</f>
        <v>0</v>
      </c>
      <c r="H91" s="49">
        <f t="shared" si="1"/>
        <v>0</v>
      </c>
    </row>
    <row r="92" spans="1:8" ht="99" hidden="1" x14ac:dyDescent="0.25">
      <c r="A92" s="45" t="s">
        <v>318</v>
      </c>
      <c r="B92" s="46"/>
      <c r="C92" s="161" t="s">
        <v>319</v>
      </c>
      <c r="D92" s="161"/>
      <c r="E92" s="46"/>
      <c r="F92" s="74">
        <v>4940000</v>
      </c>
      <c r="G92" s="53">
        <f>G93</f>
        <v>0</v>
      </c>
      <c r="H92" s="49">
        <f t="shared" si="1"/>
        <v>0</v>
      </c>
    </row>
    <row r="93" spans="1:8" ht="66" hidden="1" x14ac:dyDescent="0.25">
      <c r="A93" s="76" t="s">
        <v>320</v>
      </c>
      <c r="B93" s="6"/>
      <c r="C93" s="128" t="s">
        <v>321</v>
      </c>
      <c r="D93" s="128"/>
      <c r="E93" s="6"/>
      <c r="F93" s="29">
        <v>4940000</v>
      </c>
      <c r="G93" s="54">
        <f>G94</f>
        <v>0</v>
      </c>
      <c r="H93" s="49">
        <f t="shared" si="1"/>
        <v>0</v>
      </c>
    </row>
    <row r="94" spans="1:8" ht="15.75" hidden="1" customHeight="1" x14ac:dyDescent="0.25">
      <c r="A94" s="76" t="s">
        <v>208</v>
      </c>
      <c r="B94" s="6"/>
      <c r="C94" s="128"/>
      <c r="D94" s="128"/>
      <c r="E94" s="6" t="s">
        <v>209</v>
      </c>
      <c r="F94" s="29">
        <v>4940000</v>
      </c>
      <c r="G94" s="54">
        <v>0</v>
      </c>
      <c r="H94" s="49">
        <f t="shared" si="1"/>
        <v>0</v>
      </c>
    </row>
    <row r="95" spans="1:8" x14ac:dyDescent="0.25">
      <c r="A95" s="76" t="s">
        <v>322</v>
      </c>
      <c r="B95" s="41"/>
      <c r="C95" s="159" t="s">
        <v>323</v>
      </c>
      <c r="D95" s="159"/>
      <c r="E95" s="41"/>
      <c r="F95" s="32">
        <v>67034176</v>
      </c>
      <c r="G95" s="51">
        <f>G96</f>
        <v>11509288.729999999</v>
      </c>
      <c r="H95" s="49">
        <f t="shared" si="1"/>
        <v>17.169285007695176</v>
      </c>
    </row>
    <row r="96" spans="1:8" ht="17.25" x14ac:dyDescent="0.25">
      <c r="A96" s="43" t="s">
        <v>324</v>
      </c>
      <c r="B96" s="44"/>
      <c r="C96" s="160" t="s">
        <v>325</v>
      </c>
      <c r="D96" s="160"/>
      <c r="E96" s="44"/>
      <c r="F96" s="73">
        <v>67034176</v>
      </c>
      <c r="G96" s="52">
        <f>G97+G100+G102+G104+G106+G108+G110+G112+G114+G116+G118+G120+G122+G124+G126+G128+G130+G132+G134+G136+G138+G140+G142+G144+G146+G148+G150+G152+G154</f>
        <v>11509288.729999999</v>
      </c>
      <c r="H96" s="49">
        <f t="shared" si="1"/>
        <v>17.169285007695176</v>
      </c>
    </row>
    <row r="97" spans="1:8" ht="33" x14ac:dyDescent="0.25">
      <c r="A97" s="76" t="s">
        <v>326</v>
      </c>
      <c r="B97" s="6"/>
      <c r="C97" s="128" t="s">
        <v>327</v>
      </c>
      <c r="D97" s="128"/>
      <c r="E97" s="6"/>
      <c r="F97" s="29">
        <v>580000</v>
      </c>
      <c r="G97" s="55">
        <f>G98+G99</f>
        <v>6000</v>
      </c>
      <c r="H97" s="49">
        <f t="shared" si="1"/>
        <v>1.0344827586206897</v>
      </c>
    </row>
    <row r="98" spans="1:8" ht="33" x14ac:dyDescent="0.25">
      <c r="A98" s="76" t="s">
        <v>306</v>
      </c>
      <c r="B98" s="6"/>
      <c r="C98" s="128"/>
      <c r="D98" s="128"/>
      <c r="E98" s="6" t="s">
        <v>307</v>
      </c>
      <c r="F98" s="29">
        <v>500000</v>
      </c>
      <c r="G98" s="55">
        <v>6000</v>
      </c>
      <c r="H98" s="49">
        <f t="shared" si="1"/>
        <v>1.2</v>
      </c>
    </row>
    <row r="99" spans="1:8" hidden="1" x14ac:dyDescent="0.25">
      <c r="A99" s="76" t="s">
        <v>328</v>
      </c>
      <c r="B99" s="6"/>
      <c r="C99" s="128"/>
      <c r="D99" s="128"/>
      <c r="E99" s="6" t="s">
        <v>329</v>
      </c>
      <c r="F99" s="29">
        <v>80000</v>
      </c>
      <c r="G99" s="55">
        <v>0</v>
      </c>
      <c r="H99" s="49">
        <f t="shared" si="1"/>
        <v>0</v>
      </c>
    </row>
    <row r="100" spans="1:8" ht="49.5" x14ac:dyDescent="0.25">
      <c r="A100" s="76" t="s">
        <v>330</v>
      </c>
      <c r="B100" s="6"/>
      <c r="C100" s="128" t="s">
        <v>331</v>
      </c>
      <c r="D100" s="128"/>
      <c r="E100" s="6"/>
      <c r="F100" s="29">
        <v>4300000</v>
      </c>
      <c r="G100" s="55">
        <f>G101</f>
        <v>711084.46</v>
      </c>
      <c r="H100" s="49">
        <f t="shared" si="1"/>
        <v>16.536847906976742</v>
      </c>
    </row>
    <row r="101" spans="1:8" ht="49.5" x14ac:dyDescent="0.25">
      <c r="A101" s="76" t="s">
        <v>332</v>
      </c>
      <c r="B101" s="6"/>
      <c r="C101" s="128"/>
      <c r="D101" s="128"/>
      <c r="E101" s="6" t="s">
        <v>333</v>
      </c>
      <c r="F101" s="29">
        <v>4300000</v>
      </c>
      <c r="G101" s="55">
        <v>711084.46</v>
      </c>
      <c r="H101" s="49">
        <f t="shared" si="1"/>
        <v>16.536847906976742</v>
      </c>
    </row>
    <row r="102" spans="1:8" ht="49.5" hidden="1" x14ac:dyDescent="0.25">
      <c r="A102" s="76" t="s">
        <v>334</v>
      </c>
      <c r="B102" s="6"/>
      <c r="C102" s="128" t="s">
        <v>335</v>
      </c>
      <c r="D102" s="128"/>
      <c r="E102" s="6"/>
      <c r="F102" s="29">
        <v>132000</v>
      </c>
      <c r="G102" s="55">
        <f>G103</f>
        <v>0</v>
      </c>
      <c r="H102" s="49">
        <f t="shared" si="1"/>
        <v>0</v>
      </c>
    </row>
    <row r="103" spans="1:8" ht="33" hidden="1" x14ac:dyDescent="0.25">
      <c r="A103" s="76" t="s">
        <v>306</v>
      </c>
      <c r="B103" s="6"/>
      <c r="C103" s="128"/>
      <c r="D103" s="128"/>
      <c r="E103" s="6" t="s">
        <v>307</v>
      </c>
      <c r="F103" s="29">
        <v>132000</v>
      </c>
      <c r="G103" s="55">
        <v>0</v>
      </c>
      <c r="H103" s="49">
        <f t="shared" si="1"/>
        <v>0</v>
      </c>
    </row>
    <row r="104" spans="1:8" ht="33" x14ac:dyDescent="0.25">
      <c r="A104" s="76" t="s">
        <v>336</v>
      </c>
      <c r="B104" s="6"/>
      <c r="C104" s="128" t="s">
        <v>337</v>
      </c>
      <c r="D104" s="128"/>
      <c r="E104" s="6"/>
      <c r="F104" s="29">
        <v>613614</v>
      </c>
      <c r="G104" s="55">
        <f>G105</f>
        <v>262020.77</v>
      </c>
      <c r="H104" s="49">
        <f t="shared" si="1"/>
        <v>42.701237259906058</v>
      </c>
    </row>
    <row r="105" spans="1:8" x14ac:dyDescent="0.25">
      <c r="A105" s="76" t="s">
        <v>328</v>
      </c>
      <c r="B105" s="6"/>
      <c r="C105" s="128"/>
      <c r="D105" s="128"/>
      <c r="E105" s="6" t="s">
        <v>329</v>
      </c>
      <c r="F105" s="29">
        <v>613614</v>
      </c>
      <c r="G105" s="55">
        <v>262020.77</v>
      </c>
      <c r="H105" s="49">
        <f t="shared" si="1"/>
        <v>42.701237259906058</v>
      </c>
    </row>
    <row r="106" spans="1:8" ht="49.5" x14ac:dyDescent="0.25">
      <c r="A106" s="76" t="s">
        <v>338</v>
      </c>
      <c r="B106" s="6"/>
      <c r="C106" s="128" t="s">
        <v>339</v>
      </c>
      <c r="D106" s="128"/>
      <c r="E106" s="6"/>
      <c r="F106" s="29">
        <v>29832076</v>
      </c>
      <c r="G106" s="55">
        <f>G107</f>
        <v>8300000</v>
      </c>
      <c r="H106" s="49">
        <f t="shared" si="1"/>
        <v>27.822401632390587</v>
      </c>
    </row>
    <row r="107" spans="1:8" x14ac:dyDescent="0.25">
      <c r="A107" s="76" t="s">
        <v>208</v>
      </c>
      <c r="B107" s="6"/>
      <c r="C107" s="128"/>
      <c r="D107" s="128"/>
      <c r="E107" s="6" t="s">
        <v>209</v>
      </c>
      <c r="F107" s="29">
        <v>29832076</v>
      </c>
      <c r="G107" s="55">
        <v>8300000</v>
      </c>
      <c r="H107" s="49">
        <f t="shared" si="1"/>
        <v>27.822401632390587</v>
      </c>
    </row>
    <row r="108" spans="1:8" ht="99" hidden="1" x14ac:dyDescent="0.25">
      <c r="A108" s="76" t="s">
        <v>340</v>
      </c>
      <c r="B108" s="6"/>
      <c r="C108" s="128" t="s">
        <v>341</v>
      </c>
      <c r="D108" s="128"/>
      <c r="E108" s="6"/>
      <c r="F108" s="29">
        <v>380000</v>
      </c>
      <c r="G108" s="55">
        <f>G109</f>
        <v>0</v>
      </c>
      <c r="H108" s="49">
        <f t="shared" si="1"/>
        <v>0</v>
      </c>
    </row>
    <row r="109" spans="1:8" hidden="1" x14ac:dyDescent="0.25">
      <c r="A109" s="76" t="s">
        <v>208</v>
      </c>
      <c r="B109" s="6"/>
      <c r="C109" s="128"/>
      <c r="D109" s="128"/>
      <c r="E109" s="6" t="s">
        <v>209</v>
      </c>
      <c r="F109" s="29">
        <v>380000</v>
      </c>
      <c r="G109" s="55">
        <v>0</v>
      </c>
      <c r="H109" s="49">
        <f t="shared" si="1"/>
        <v>0</v>
      </c>
    </row>
    <row r="110" spans="1:8" ht="66" hidden="1" x14ac:dyDescent="0.25">
      <c r="A110" s="76" t="s">
        <v>342</v>
      </c>
      <c r="B110" s="6"/>
      <c r="C110" s="128" t="s">
        <v>343</v>
      </c>
      <c r="D110" s="128"/>
      <c r="E110" s="6"/>
      <c r="F110" s="29">
        <v>4700000</v>
      </c>
      <c r="G110" s="55">
        <f>G111</f>
        <v>0</v>
      </c>
      <c r="H110" s="49">
        <f t="shared" si="1"/>
        <v>0</v>
      </c>
    </row>
    <row r="111" spans="1:8" hidden="1" x14ac:dyDescent="0.25">
      <c r="A111" s="76" t="s">
        <v>208</v>
      </c>
      <c r="B111" s="6"/>
      <c r="C111" s="128"/>
      <c r="D111" s="128"/>
      <c r="E111" s="6" t="s">
        <v>209</v>
      </c>
      <c r="F111" s="29">
        <v>4700000</v>
      </c>
      <c r="G111" s="55">
        <v>0</v>
      </c>
      <c r="H111" s="49">
        <f t="shared" si="1"/>
        <v>0</v>
      </c>
    </row>
    <row r="112" spans="1:8" ht="66" x14ac:dyDescent="0.25">
      <c r="A112" s="76" t="s">
        <v>344</v>
      </c>
      <c r="B112" s="6"/>
      <c r="C112" s="128" t="s">
        <v>345</v>
      </c>
      <c r="D112" s="128"/>
      <c r="E112" s="6"/>
      <c r="F112" s="29">
        <v>1480000</v>
      </c>
      <c r="G112" s="55">
        <f>G113</f>
        <v>121975.2</v>
      </c>
      <c r="H112" s="49">
        <f t="shared" si="1"/>
        <v>8.2415675675675679</v>
      </c>
    </row>
    <row r="113" spans="1:8" x14ac:dyDescent="0.25">
      <c r="A113" s="76" t="s">
        <v>208</v>
      </c>
      <c r="B113" s="6"/>
      <c r="C113" s="128"/>
      <c r="D113" s="128"/>
      <c r="E113" s="6" t="s">
        <v>209</v>
      </c>
      <c r="F113" s="29">
        <v>1480000</v>
      </c>
      <c r="G113" s="55">
        <v>121975.2</v>
      </c>
      <c r="H113" s="49">
        <f t="shared" si="1"/>
        <v>8.2415675675675679</v>
      </c>
    </row>
    <row r="114" spans="1:8" ht="49.5" x14ac:dyDescent="0.25">
      <c r="A114" s="76" t="s">
        <v>346</v>
      </c>
      <c r="B114" s="6"/>
      <c r="C114" s="128" t="s">
        <v>347</v>
      </c>
      <c r="D114" s="128"/>
      <c r="E114" s="6"/>
      <c r="F114" s="29">
        <v>4600000</v>
      </c>
      <c r="G114" s="55">
        <f>G115</f>
        <v>225185.6</v>
      </c>
      <c r="H114" s="49">
        <f t="shared" si="1"/>
        <v>4.8953391304347829</v>
      </c>
    </row>
    <row r="115" spans="1:8" x14ac:dyDescent="0.25">
      <c r="A115" s="76" t="s">
        <v>208</v>
      </c>
      <c r="B115" s="6"/>
      <c r="C115" s="128"/>
      <c r="D115" s="128"/>
      <c r="E115" s="6" t="s">
        <v>209</v>
      </c>
      <c r="F115" s="29">
        <v>4600000</v>
      </c>
      <c r="G115" s="55">
        <v>225185.6</v>
      </c>
      <c r="H115" s="49">
        <f t="shared" si="1"/>
        <v>4.8953391304347829</v>
      </c>
    </row>
    <row r="116" spans="1:8" ht="49.5" x14ac:dyDescent="0.25">
      <c r="A116" s="76" t="s">
        <v>348</v>
      </c>
      <c r="B116" s="6"/>
      <c r="C116" s="128" t="s">
        <v>349</v>
      </c>
      <c r="D116" s="128"/>
      <c r="E116" s="6"/>
      <c r="F116" s="29">
        <v>1100000</v>
      </c>
      <c r="G116" s="55">
        <f>G117</f>
        <v>160257.20000000001</v>
      </c>
      <c r="H116" s="49">
        <f t="shared" si="1"/>
        <v>14.568836363636365</v>
      </c>
    </row>
    <row r="117" spans="1:8" x14ac:dyDescent="0.25">
      <c r="A117" s="76" t="s">
        <v>208</v>
      </c>
      <c r="B117" s="6"/>
      <c r="C117" s="128"/>
      <c r="D117" s="128"/>
      <c r="E117" s="6" t="s">
        <v>209</v>
      </c>
      <c r="F117" s="29">
        <v>1100000</v>
      </c>
      <c r="G117" s="55">
        <v>160257.20000000001</v>
      </c>
      <c r="H117" s="49">
        <f t="shared" si="1"/>
        <v>14.568836363636365</v>
      </c>
    </row>
    <row r="118" spans="1:8" ht="99" hidden="1" x14ac:dyDescent="0.25">
      <c r="A118" s="76" t="s">
        <v>350</v>
      </c>
      <c r="B118" s="6"/>
      <c r="C118" s="128" t="s">
        <v>351</v>
      </c>
      <c r="D118" s="128"/>
      <c r="E118" s="6"/>
      <c r="F118" s="29">
        <v>200000</v>
      </c>
      <c r="G118" s="55">
        <f>G119</f>
        <v>0</v>
      </c>
      <c r="H118" s="49">
        <f t="shared" si="1"/>
        <v>0</v>
      </c>
    </row>
    <row r="119" spans="1:8" hidden="1" x14ac:dyDescent="0.25">
      <c r="A119" s="76" t="s">
        <v>208</v>
      </c>
      <c r="B119" s="6"/>
      <c r="C119" s="128"/>
      <c r="D119" s="128"/>
      <c r="E119" s="6" t="s">
        <v>209</v>
      </c>
      <c r="F119" s="29">
        <v>200000</v>
      </c>
      <c r="G119" s="55">
        <v>0</v>
      </c>
      <c r="H119" s="49">
        <f t="shared" si="1"/>
        <v>0</v>
      </c>
    </row>
    <row r="120" spans="1:8" ht="66" hidden="1" x14ac:dyDescent="0.25">
      <c r="A120" s="76" t="s">
        <v>352</v>
      </c>
      <c r="B120" s="6"/>
      <c r="C120" s="128" t="s">
        <v>353</v>
      </c>
      <c r="D120" s="128"/>
      <c r="E120" s="6"/>
      <c r="F120" s="29">
        <v>120000</v>
      </c>
      <c r="G120" s="55">
        <f>G121</f>
        <v>0</v>
      </c>
      <c r="H120" s="49">
        <f t="shared" si="1"/>
        <v>0</v>
      </c>
    </row>
    <row r="121" spans="1:8" hidden="1" x14ac:dyDescent="0.25">
      <c r="A121" s="76" t="s">
        <v>208</v>
      </c>
      <c r="B121" s="6"/>
      <c r="C121" s="128"/>
      <c r="D121" s="128"/>
      <c r="E121" s="6" t="s">
        <v>209</v>
      </c>
      <c r="F121" s="29">
        <v>120000</v>
      </c>
      <c r="G121" s="55">
        <v>0</v>
      </c>
      <c r="H121" s="49">
        <f t="shared" si="1"/>
        <v>0</v>
      </c>
    </row>
    <row r="122" spans="1:8" ht="49.5" hidden="1" x14ac:dyDescent="0.25">
      <c r="A122" s="76" t="s">
        <v>354</v>
      </c>
      <c r="B122" s="6"/>
      <c r="C122" s="128" t="s">
        <v>355</v>
      </c>
      <c r="D122" s="128"/>
      <c r="E122" s="6"/>
      <c r="F122" s="29">
        <v>100000</v>
      </c>
      <c r="G122" s="55">
        <f>G123</f>
        <v>0</v>
      </c>
      <c r="H122" s="49">
        <f t="shared" si="1"/>
        <v>0</v>
      </c>
    </row>
    <row r="123" spans="1:8" hidden="1" x14ac:dyDescent="0.25">
      <c r="A123" s="76" t="s">
        <v>208</v>
      </c>
      <c r="B123" s="6"/>
      <c r="C123" s="128"/>
      <c r="D123" s="128"/>
      <c r="E123" s="6" t="s">
        <v>209</v>
      </c>
      <c r="F123" s="29">
        <v>100000</v>
      </c>
      <c r="G123" s="55">
        <v>0</v>
      </c>
      <c r="H123" s="49">
        <f t="shared" si="1"/>
        <v>0</v>
      </c>
    </row>
    <row r="124" spans="1:8" ht="66" hidden="1" x14ac:dyDescent="0.25">
      <c r="A124" s="76" t="s">
        <v>356</v>
      </c>
      <c r="B124" s="6"/>
      <c r="C124" s="128" t="s">
        <v>357</v>
      </c>
      <c r="D124" s="128"/>
      <c r="E124" s="6"/>
      <c r="F124" s="29">
        <v>3000000</v>
      </c>
      <c r="G124" s="55">
        <f>G125</f>
        <v>0</v>
      </c>
      <c r="H124" s="49">
        <f t="shared" si="1"/>
        <v>0</v>
      </c>
    </row>
    <row r="125" spans="1:8" hidden="1" x14ac:dyDescent="0.25">
      <c r="A125" s="76" t="s">
        <v>208</v>
      </c>
      <c r="B125" s="6"/>
      <c r="C125" s="128"/>
      <c r="D125" s="128"/>
      <c r="E125" s="6" t="s">
        <v>209</v>
      </c>
      <c r="F125" s="29">
        <v>3000000</v>
      </c>
      <c r="G125" s="55">
        <v>0</v>
      </c>
      <c r="H125" s="49">
        <f t="shared" si="1"/>
        <v>0</v>
      </c>
    </row>
    <row r="126" spans="1:8" ht="66" x14ac:dyDescent="0.25">
      <c r="A126" s="76" t="s">
        <v>358</v>
      </c>
      <c r="B126" s="6"/>
      <c r="C126" s="128" t="s">
        <v>359</v>
      </c>
      <c r="D126" s="128"/>
      <c r="E126" s="6"/>
      <c r="F126" s="29">
        <v>64057</v>
      </c>
      <c r="G126" s="55">
        <f>G127</f>
        <v>29529</v>
      </c>
      <c r="H126" s="49">
        <f t="shared" si="1"/>
        <v>46.098006462993894</v>
      </c>
    </row>
    <row r="127" spans="1:8" x14ac:dyDescent="0.25">
      <c r="A127" s="76" t="s">
        <v>208</v>
      </c>
      <c r="B127" s="6"/>
      <c r="C127" s="128"/>
      <c r="D127" s="128"/>
      <c r="E127" s="6" t="s">
        <v>209</v>
      </c>
      <c r="F127" s="29">
        <v>64057</v>
      </c>
      <c r="G127" s="55">
        <v>29529</v>
      </c>
      <c r="H127" s="49">
        <f t="shared" si="1"/>
        <v>46.098006462993894</v>
      </c>
    </row>
    <row r="128" spans="1:8" ht="66" x14ac:dyDescent="0.25">
      <c r="A128" s="76" t="s">
        <v>360</v>
      </c>
      <c r="B128" s="6"/>
      <c r="C128" s="128" t="s">
        <v>361</v>
      </c>
      <c r="D128" s="128"/>
      <c r="E128" s="6"/>
      <c r="F128" s="29">
        <v>360000</v>
      </c>
      <c r="G128" s="55">
        <f>G129</f>
        <v>74940.5</v>
      </c>
      <c r="H128" s="49">
        <f t="shared" si="1"/>
        <v>20.816805555555558</v>
      </c>
    </row>
    <row r="129" spans="1:8" x14ac:dyDescent="0.25">
      <c r="A129" s="76" t="s">
        <v>208</v>
      </c>
      <c r="B129" s="6"/>
      <c r="C129" s="128"/>
      <c r="D129" s="128"/>
      <c r="E129" s="6" t="s">
        <v>209</v>
      </c>
      <c r="F129" s="29">
        <v>360000</v>
      </c>
      <c r="G129" s="55">
        <v>74940.5</v>
      </c>
      <c r="H129" s="49">
        <f t="shared" si="1"/>
        <v>20.816805555555558</v>
      </c>
    </row>
    <row r="130" spans="1:8" ht="82.5" hidden="1" x14ac:dyDescent="0.25">
      <c r="A130" s="76" t="s">
        <v>362</v>
      </c>
      <c r="B130" s="6"/>
      <c r="C130" s="128" t="s">
        <v>363</v>
      </c>
      <c r="D130" s="128"/>
      <c r="E130" s="6"/>
      <c r="F130" s="29">
        <v>80000</v>
      </c>
      <c r="G130" s="55">
        <f>G131</f>
        <v>0</v>
      </c>
      <c r="H130" s="49">
        <f t="shared" si="1"/>
        <v>0</v>
      </c>
    </row>
    <row r="131" spans="1:8" hidden="1" x14ac:dyDescent="0.25">
      <c r="A131" s="76" t="s">
        <v>208</v>
      </c>
      <c r="B131" s="6"/>
      <c r="C131" s="128"/>
      <c r="D131" s="128"/>
      <c r="E131" s="6" t="s">
        <v>209</v>
      </c>
      <c r="F131" s="29">
        <v>80000</v>
      </c>
      <c r="G131" s="55">
        <v>0</v>
      </c>
      <c r="H131" s="49">
        <f t="shared" si="1"/>
        <v>0</v>
      </c>
    </row>
    <row r="132" spans="1:8" ht="49.5" x14ac:dyDescent="0.25">
      <c r="A132" s="76" t="s">
        <v>364</v>
      </c>
      <c r="B132" s="6"/>
      <c r="C132" s="128" t="s">
        <v>365</v>
      </c>
      <c r="D132" s="128"/>
      <c r="E132" s="6"/>
      <c r="F132" s="29">
        <v>200000</v>
      </c>
      <c r="G132" s="55">
        <f>G133</f>
        <v>16100</v>
      </c>
      <c r="H132" s="49">
        <f t="shared" si="1"/>
        <v>8.0500000000000007</v>
      </c>
    </row>
    <row r="133" spans="1:8" x14ac:dyDescent="0.25">
      <c r="A133" s="76" t="s">
        <v>208</v>
      </c>
      <c r="B133" s="6"/>
      <c r="C133" s="128"/>
      <c r="D133" s="128"/>
      <c r="E133" s="6" t="s">
        <v>209</v>
      </c>
      <c r="F133" s="29">
        <v>200000</v>
      </c>
      <c r="G133" s="55">
        <v>16100</v>
      </c>
      <c r="H133" s="49">
        <f t="shared" ref="H133:H161" si="2">G133/F133*100</f>
        <v>8.0500000000000007</v>
      </c>
    </row>
    <row r="134" spans="1:8" ht="66" hidden="1" x14ac:dyDescent="0.25">
      <c r="A134" s="76" t="s">
        <v>366</v>
      </c>
      <c r="B134" s="6"/>
      <c r="C134" s="128" t="s">
        <v>367</v>
      </c>
      <c r="D134" s="128"/>
      <c r="E134" s="6"/>
      <c r="F134" s="29">
        <v>760000</v>
      </c>
      <c r="G134" s="55">
        <f>G135</f>
        <v>0</v>
      </c>
      <c r="H134" s="49">
        <f t="shared" si="2"/>
        <v>0</v>
      </c>
    </row>
    <row r="135" spans="1:8" hidden="1" x14ac:dyDescent="0.25">
      <c r="A135" s="76" t="s">
        <v>208</v>
      </c>
      <c r="B135" s="6"/>
      <c r="C135" s="128"/>
      <c r="D135" s="128"/>
      <c r="E135" s="6" t="s">
        <v>209</v>
      </c>
      <c r="F135" s="29">
        <v>760000</v>
      </c>
      <c r="G135" s="55">
        <v>0</v>
      </c>
      <c r="H135" s="49">
        <f t="shared" si="2"/>
        <v>0</v>
      </c>
    </row>
    <row r="136" spans="1:8" ht="49.5" hidden="1" x14ac:dyDescent="0.25">
      <c r="A136" s="76" t="s">
        <v>368</v>
      </c>
      <c r="B136" s="6"/>
      <c r="C136" s="128" t="s">
        <v>369</v>
      </c>
      <c r="D136" s="128"/>
      <c r="E136" s="6"/>
      <c r="F136" s="29">
        <v>100000</v>
      </c>
      <c r="G136" s="55">
        <f>G137</f>
        <v>0</v>
      </c>
      <c r="H136" s="49">
        <f t="shared" si="2"/>
        <v>0</v>
      </c>
    </row>
    <row r="137" spans="1:8" hidden="1" x14ac:dyDescent="0.25">
      <c r="A137" s="76" t="s">
        <v>208</v>
      </c>
      <c r="B137" s="6"/>
      <c r="C137" s="128"/>
      <c r="D137" s="128"/>
      <c r="E137" s="6" t="s">
        <v>209</v>
      </c>
      <c r="F137" s="29">
        <v>100000</v>
      </c>
      <c r="G137" s="55">
        <v>0</v>
      </c>
      <c r="H137" s="49">
        <f t="shared" si="2"/>
        <v>0</v>
      </c>
    </row>
    <row r="138" spans="1:8" ht="82.5" x14ac:dyDescent="0.25">
      <c r="A138" s="76" t="s">
        <v>370</v>
      </c>
      <c r="B138" s="6"/>
      <c r="C138" s="128" t="s">
        <v>371</v>
      </c>
      <c r="D138" s="128"/>
      <c r="E138" s="6"/>
      <c r="F138" s="29">
        <v>1086000</v>
      </c>
      <c r="G138" s="55">
        <f>G139</f>
        <v>130783.2</v>
      </c>
      <c r="H138" s="49">
        <f t="shared" si="2"/>
        <v>12.042651933701658</v>
      </c>
    </row>
    <row r="139" spans="1:8" x14ac:dyDescent="0.25">
      <c r="A139" s="76" t="s">
        <v>208</v>
      </c>
      <c r="B139" s="6"/>
      <c r="C139" s="128"/>
      <c r="D139" s="128"/>
      <c r="E139" s="6" t="s">
        <v>209</v>
      </c>
      <c r="F139" s="29">
        <v>1086000</v>
      </c>
      <c r="G139" s="55">
        <v>130783.2</v>
      </c>
      <c r="H139" s="49">
        <f t="shared" si="2"/>
        <v>12.042651933701658</v>
      </c>
    </row>
    <row r="140" spans="1:8" ht="66" x14ac:dyDescent="0.25">
      <c r="A140" s="76" t="s">
        <v>372</v>
      </c>
      <c r="B140" s="6"/>
      <c r="C140" s="128" t="s">
        <v>373</v>
      </c>
      <c r="D140" s="128"/>
      <c r="E140" s="6"/>
      <c r="F140" s="29">
        <v>3007529</v>
      </c>
      <c r="G140" s="55">
        <f>G141</f>
        <v>605228.16</v>
      </c>
      <c r="H140" s="49">
        <f t="shared" si="2"/>
        <v>20.12376805011689</v>
      </c>
    </row>
    <row r="141" spans="1:8" x14ac:dyDescent="0.25">
      <c r="A141" s="76" t="s">
        <v>208</v>
      </c>
      <c r="B141" s="6"/>
      <c r="C141" s="128"/>
      <c r="D141" s="128"/>
      <c r="E141" s="6" t="s">
        <v>209</v>
      </c>
      <c r="F141" s="29">
        <v>3007529</v>
      </c>
      <c r="G141" s="55">
        <v>605228.16</v>
      </c>
      <c r="H141" s="49">
        <f t="shared" si="2"/>
        <v>20.12376805011689</v>
      </c>
    </row>
    <row r="142" spans="1:8" ht="49.5" x14ac:dyDescent="0.25">
      <c r="A142" s="76" t="s">
        <v>374</v>
      </c>
      <c r="B142" s="6"/>
      <c r="C142" s="128" t="s">
        <v>375</v>
      </c>
      <c r="D142" s="128"/>
      <c r="E142" s="6"/>
      <c r="F142" s="29">
        <v>1000000</v>
      </c>
      <c r="G142" s="55">
        <f>G143</f>
        <v>125372.3</v>
      </c>
      <c r="H142" s="49">
        <f t="shared" si="2"/>
        <v>12.537229999999999</v>
      </c>
    </row>
    <row r="143" spans="1:8" x14ac:dyDescent="0.25">
      <c r="A143" s="76" t="s">
        <v>208</v>
      </c>
      <c r="B143" s="6"/>
      <c r="C143" s="128"/>
      <c r="D143" s="128"/>
      <c r="E143" s="6" t="s">
        <v>209</v>
      </c>
      <c r="F143" s="29">
        <v>1000000</v>
      </c>
      <c r="G143" s="55">
        <v>125372.3</v>
      </c>
      <c r="H143" s="49">
        <f t="shared" si="2"/>
        <v>12.537229999999999</v>
      </c>
    </row>
    <row r="144" spans="1:8" ht="49.5" hidden="1" x14ac:dyDescent="0.25">
      <c r="A144" s="76" t="s">
        <v>376</v>
      </c>
      <c r="B144" s="6"/>
      <c r="C144" s="128" t="s">
        <v>377</v>
      </c>
      <c r="D144" s="128"/>
      <c r="E144" s="6"/>
      <c r="F144" s="29">
        <v>20000</v>
      </c>
      <c r="G144" s="55">
        <f>G145</f>
        <v>0</v>
      </c>
      <c r="H144" s="49">
        <f t="shared" si="2"/>
        <v>0</v>
      </c>
    </row>
    <row r="145" spans="1:8" hidden="1" x14ac:dyDescent="0.25">
      <c r="A145" s="76" t="s">
        <v>208</v>
      </c>
      <c r="B145" s="6"/>
      <c r="C145" s="128"/>
      <c r="D145" s="128"/>
      <c r="E145" s="6" t="s">
        <v>209</v>
      </c>
      <c r="F145" s="29">
        <v>20000</v>
      </c>
      <c r="G145" s="55">
        <v>0</v>
      </c>
      <c r="H145" s="49">
        <f t="shared" si="2"/>
        <v>0</v>
      </c>
    </row>
    <row r="146" spans="1:8" ht="49.5" x14ac:dyDescent="0.25">
      <c r="A146" s="76" t="s">
        <v>378</v>
      </c>
      <c r="B146" s="6"/>
      <c r="C146" s="128" t="s">
        <v>379</v>
      </c>
      <c r="D146" s="128"/>
      <c r="E146" s="6"/>
      <c r="F146" s="29">
        <v>644300</v>
      </c>
      <c r="G146" s="55">
        <f>G147</f>
        <v>159712.01999999999</v>
      </c>
      <c r="H146" s="49">
        <f t="shared" si="2"/>
        <v>24.788455688343937</v>
      </c>
    </row>
    <row r="147" spans="1:8" x14ac:dyDescent="0.25">
      <c r="A147" s="76" t="s">
        <v>208</v>
      </c>
      <c r="B147" s="6"/>
      <c r="C147" s="128"/>
      <c r="D147" s="128"/>
      <c r="E147" s="6" t="s">
        <v>209</v>
      </c>
      <c r="F147" s="29">
        <v>644300</v>
      </c>
      <c r="G147" s="55">
        <v>159712.01999999999</v>
      </c>
      <c r="H147" s="49">
        <f t="shared" si="2"/>
        <v>24.788455688343937</v>
      </c>
    </row>
    <row r="148" spans="1:8" ht="49.5" hidden="1" x14ac:dyDescent="0.25">
      <c r="A148" s="76" t="s">
        <v>380</v>
      </c>
      <c r="B148" s="6"/>
      <c r="C148" s="128" t="s">
        <v>381</v>
      </c>
      <c r="D148" s="128"/>
      <c r="E148" s="6"/>
      <c r="F148" s="29">
        <v>545000</v>
      </c>
      <c r="G148" s="55">
        <f>G149</f>
        <v>0</v>
      </c>
      <c r="H148" s="49">
        <f t="shared" si="2"/>
        <v>0</v>
      </c>
    </row>
    <row r="149" spans="1:8" hidden="1" x14ac:dyDescent="0.25">
      <c r="A149" s="76" t="s">
        <v>208</v>
      </c>
      <c r="B149" s="6"/>
      <c r="C149" s="128"/>
      <c r="D149" s="128"/>
      <c r="E149" s="6" t="s">
        <v>209</v>
      </c>
      <c r="F149" s="29">
        <v>545000</v>
      </c>
      <c r="G149" s="55">
        <v>0</v>
      </c>
      <c r="H149" s="49">
        <f t="shared" si="2"/>
        <v>0</v>
      </c>
    </row>
    <row r="150" spans="1:8" ht="66" x14ac:dyDescent="0.25">
      <c r="A150" s="76" t="s">
        <v>298</v>
      </c>
      <c r="B150" s="6"/>
      <c r="C150" s="128" t="s">
        <v>382</v>
      </c>
      <c r="D150" s="128"/>
      <c r="E150" s="6"/>
      <c r="F150" s="29">
        <v>2429600</v>
      </c>
      <c r="G150" s="55">
        <f>G151</f>
        <v>581100.31999999995</v>
      </c>
      <c r="H150" s="49">
        <f t="shared" si="2"/>
        <v>23.917530457688507</v>
      </c>
    </row>
    <row r="151" spans="1:8" x14ac:dyDescent="0.25">
      <c r="A151" s="76" t="s">
        <v>208</v>
      </c>
      <c r="B151" s="6"/>
      <c r="C151" s="128"/>
      <c r="D151" s="128"/>
      <c r="E151" s="6" t="s">
        <v>209</v>
      </c>
      <c r="F151" s="29">
        <v>2429600</v>
      </c>
      <c r="G151" s="55">
        <v>581100.31999999995</v>
      </c>
      <c r="H151" s="49">
        <f t="shared" si="2"/>
        <v>23.917530457688507</v>
      </c>
    </row>
    <row r="152" spans="1:8" ht="33" hidden="1" x14ac:dyDescent="0.25">
      <c r="A152" s="76" t="s">
        <v>383</v>
      </c>
      <c r="B152" s="6"/>
      <c r="C152" s="128" t="s">
        <v>384</v>
      </c>
      <c r="D152" s="128"/>
      <c r="E152" s="6"/>
      <c r="F152" s="29">
        <v>2000000</v>
      </c>
      <c r="G152" s="54">
        <f>G153</f>
        <v>0</v>
      </c>
      <c r="H152" s="49">
        <f t="shared" si="2"/>
        <v>0</v>
      </c>
    </row>
    <row r="153" spans="1:8" hidden="1" x14ac:dyDescent="0.25">
      <c r="A153" s="76" t="s">
        <v>208</v>
      </c>
      <c r="B153" s="6"/>
      <c r="C153" s="128"/>
      <c r="D153" s="128"/>
      <c r="E153" s="6" t="s">
        <v>209</v>
      </c>
      <c r="F153" s="29">
        <v>2000000</v>
      </c>
      <c r="G153" s="54">
        <v>0</v>
      </c>
      <c r="H153" s="49">
        <f t="shared" si="2"/>
        <v>0</v>
      </c>
    </row>
    <row r="154" spans="1:8" ht="33" hidden="1" x14ac:dyDescent="0.25">
      <c r="A154" s="76" t="s">
        <v>385</v>
      </c>
      <c r="B154" s="6"/>
      <c r="C154" s="128" t="s">
        <v>386</v>
      </c>
      <c r="D154" s="128"/>
      <c r="E154" s="6"/>
      <c r="F154" s="29">
        <v>3600000</v>
      </c>
      <c r="G154" s="54">
        <f>G155</f>
        <v>0</v>
      </c>
      <c r="H154" s="49">
        <f t="shared" si="2"/>
        <v>0</v>
      </c>
    </row>
    <row r="155" spans="1:8" hidden="1" x14ac:dyDescent="0.25">
      <c r="A155" s="76" t="s">
        <v>208</v>
      </c>
      <c r="B155" s="6"/>
      <c r="C155" s="128"/>
      <c r="D155" s="128"/>
      <c r="E155" s="6" t="s">
        <v>209</v>
      </c>
      <c r="F155" s="29">
        <v>3600000</v>
      </c>
      <c r="G155" s="54">
        <v>0</v>
      </c>
      <c r="H155" s="49">
        <f t="shared" si="2"/>
        <v>0</v>
      </c>
    </row>
    <row r="156" spans="1:8" ht="33" x14ac:dyDescent="0.25">
      <c r="A156" s="42" t="s">
        <v>387</v>
      </c>
      <c r="B156" s="41" t="s">
        <v>388</v>
      </c>
      <c r="C156" s="159"/>
      <c r="D156" s="159"/>
      <c r="E156" s="41"/>
      <c r="F156" s="32">
        <v>1085200</v>
      </c>
      <c r="G156" s="51">
        <f>G157</f>
        <v>195593.97</v>
      </c>
      <c r="H156" s="49">
        <f t="shared" si="2"/>
        <v>18.023771654994473</v>
      </c>
    </row>
    <row r="157" spans="1:8" x14ac:dyDescent="0.25">
      <c r="A157" s="42" t="s">
        <v>322</v>
      </c>
      <c r="B157" s="41"/>
      <c r="C157" s="159" t="s">
        <v>323</v>
      </c>
      <c r="D157" s="159"/>
      <c r="E157" s="41"/>
      <c r="F157" s="32">
        <v>1085200</v>
      </c>
      <c r="G157" s="51">
        <f>G158</f>
        <v>195593.97</v>
      </c>
      <c r="H157" s="49">
        <f t="shared" si="2"/>
        <v>18.023771654994473</v>
      </c>
    </row>
    <row r="158" spans="1:8" x14ac:dyDescent="0.25">
      <c r="A158" s="45" t="s">
        <v>324</v>
      </c>
      <c r="B158" s="46"/>
      <c r="C158" s="161" t="s">
        <v>325</v>
      </c>
      <c r="D158" s="161"/>
      <c r="E158" s="46"/>
      <c r="F158" s="74">
        <v>1085200</v>
      </c>
      <c r="G158" s="53">
        <f>G159</f>
        <v>195593.97</v>
      </c>
      <c r="H158" s="49">
        <f t="shared" si="2"/>
        <v>18.023771654994473</v>
      </c>
    </row>
    <row r="159" spans="1:8" ht="49.5" x14ac:dyDescent="0.25">
      <c r="A159" s="76" t="s">
        <v>389</v>
      </c>
      <c r="B159" s="6"/>
      <c r="C159" s="128" t="s">
        <v>390</v>
      </c>
      <c r="D159" s="128"/>
      <c r="E159" s="6"/>
      <c r="F159" s="29">
        <v>1085200</v>
      </c>
      <c r="G159" s="54">
        <f>G160</f>
        <v>195593.97</v>
      </c>
      <c r="H159" s="49">
        <f t="shared" si="2"/>
        <v>18.023771654994473</v>
      </c>
    </row>
    <row r="160" spans="1:8" ht="99" x14ac:dyDescent="0.25">
      <c r="A160" s="76" t="s">
        <v>391</v>
      </c>
      <c r="B160" s="6"/>
      <c r="C160" s="128"/>
      <c r="D160" s="128"/>
      <c r="E160" s="6" t="s">
        <v>392</v>
      </c>
      <c r="F160" s="29">
        <v>1085200</v>
      </c>
      <c r="G160" s="54">
        <v>195593.97</v>
      </c>
      <c r="H160" s="49">
        <f t="shared" si="2"/>
        <v>18.023771654994473</v>
      </c>
    </row>
    <row r="161" spans="1:8" x14ac:dyDescent="0.25">
      <c r="A161" s="42" t="s">
        <v>185</v>
      </c>
      <c r="B161" s="41"/>
      <c r="C161" s="163"/>
      <c r="D161" s="164"/>
      <c r="E161" s="41"/>
      <c r="F161" s="32">
        <v>555610262</v>
      </c>
      <c r="G161" s="51">
        <f>G156+G4</f>
        <v>189629687.39999998</v>
      </c>
      <c r="H161" s="49">
        <f t="shared" si="2"/>
        <v>34.129982897976056</v>
      </c>
    </row>
    <row r="162" spans="1:8" x14ac:dyDescent="0.25">
      <c r="A162" s="79" t="s">
        <v>393</v>
      </c>
      <c r="B162" s="60"/>
      <c r="C162" s="165"/>
      <c r="D162" s="165"/>
      <c r="E162" s="60"/>
      <c r="F162" s="61" t="e">
        <f>Пр2!C70-Пр6!#REF!</f>
        <v>#REF!</v>
      </c>
      <c r="G162" s="61">
        <f>Пр1!C13</f>
        <v>-8634071.3999999762</v>
      </c>
    </row>
  </sheetData>
  <mergeCells count="163">
    <mergeCell ref="C160:D160"/>
    <mergeCell ref="C161:D161"/>
    <mergeCell ref="C162:D162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4:D4"/>
    <mergeCell ref="C5:D5"/>
    <mergeCell ref="C6:D6"/>
    <mergeCell ref="C7:D7"/>
    <mergeCell ref="C8:D8"/>
    <mergeCell ref="C9:D9"/>
    <mergeCell ref="A1:C1"/>
    <mergeCell ref="C3:D3"/>
    <mergeCell ref="D1:G1"/>
    <mergeCell ref="A2:G2"/>
  </mergeCells>
  <pageMargins left="0.51181102362204722" right="0.31496062992125984" top="0.35433070866141736" bottom="0.35433070866141736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workbookViewId="0">
      <selection activeCell="M9" sqref="M9"/>
    </sheetView>
  </sheetViews>
  <sheetFormatPr defaultColWidth="9.140625" defaultRowHeight="16.5" x14ac:dyDescent="0.25"/>
  <cols>
    <col min="1" max="1" width="44.5703125" style="39" customWidth="1"/>
    <col min="2" max="2" width="11.28515625" style="39" customWidth="1"/>
    <col min="3" max="3" width="6.140625" style="39" customWidth="1"/>
    <col min="4" max="4" width="10.85546875" style="39" customWidth="1"/>
    <col min="5" max="5" width="0.140625" style="71" customWidth="1"/>
    <col min="6" max="6" width="23.28515625" style="71" customWidth="1"/>
    <col min="7" max="16384" width="9.140625" style="1"/>
  </cols>
  <sheetData>
    <row r="1" spans="1:6" ht="76.7" customHeight="1" x14ac:dyDescent="0.25">
      <c r="A1" s="114"/>
      <c r="B1" s="114"/>
      <c r="C1" s="119" t="s">
        <v>503</v>
      </c>
      <c r="D1" s="119"/>
      <c r="E1" s="119"/>
      <c r="F1" s="119"/>
    </row>
    <row r="2" spans="1:6" ht="47.25" customHeight="1" x14ac:dyDescent="0.25">
      <c r="A2" s="127" t="s">
        <v>469</v>
      </c>
      <c r="B2" s="127"/>
      <c r="C2" s="127"/>
      <c r="D2" s="127"/>
      <c r="E2" s="127"/>
      <c r="F2" s="127"/>
    </row>
    <row r="3" spans="1:6" ht="81.95" customHeight="1" x14ac:dyDescent="0.25">
      <c r="A3" s="75" t="s">
        <v>130</v>
      </c>
      <c r="B3" s="166" t="s">
        <v>196</v>
      </c>
      <c r="C3" s="167"/>
      <c r="D3" s="75" t="s">
        <v>197</v>
      </c>
      <c r="E3" s="58" t="s">
        <v>464</v>
      </c>
      <c r="F3" s="58" t="s">
        <v>497</v>
      </c>
    </row>
    <row r="4" spans="1:6" ht="72" customHeight="1" x14ac:dyDescent="0.25">
      <c r="A4" s="8" t="s">
        <v>200</v>
      </c>
      <c r="B4" s="159" t="s">
        <v>201</v>
      </c>
      <c r="C4" s="159"/>
      <c r="D4" s="41"/>
      <c r="E4" s="32">
        <v>400077840</v>
      </c>
      <c r="F4" s="51">
        <f>F5+F20</f>
        <v>159168697.13</v>
      </c>
    </row>
    <row r="5" spans="1:6" ht="60" customHeight="1" x14ac:dyDescent="0.25">
      <c r="A5" s="48" t="s">
        <v>202</v>
      </c>
      <c r="B5" s="160" t="s">
        <v>203</v>
      </c>
      <c r="C5" s="160"/>
      <c r="D5" s="44"/>
      <c r="E5" s="73">
        <v>52761318</v>
      </c>
      <c r="F5" s="52">
        <f>F6+F11+F14+F17</f>
        <v>599000</v>
      </c>
    </row>
    <row r="6" spans="1:6" ht="33" x14ac:dyDescent="0.25">
      <c r="A6" s="47" t="s">
        <v>204</v>
      </c>
      <c r="B6" s="161" t="s">
        <v>205</v>
      </c>
      <c r="C6" s="161"/>
      <c r="D6" s="46"/>
      <c r="E6" s="74">
        <v>6040000</v>
      </c>
      <c r="F6" s="54">
        <f>F7+F9</f>
        <v>599000</v>
      </c>
    </row>
    <row r="7" spans="1:6" ht="66" hidden="1" x14ac:dyDescent="0.25">
      <c r="A7" s="9" t="s">
        <v>206</v>
      </c>
      <c r="B7" s="128" t="s">
        <v>207</v>
      </c>
      <c r="C7" s="128"/>
      <c r="D7" s="6"/>
      <c r="E7" s="29">
        <v>4240000</v>
      </c>
      <c r="F7" s="54">
        <f>F8</f>
        <v>0</v>
      </c>
    </row>
    <row r="8" spans="1:6" hidden="1" x14ac:dyDescent="0.25">
      <c r="A8" s="9" t="s">
        <v>208</v>
      </c>
      <c r="B8" s="128"/>
      <c r="C8" s="128"/>
      <c r="D8" s="6" t="s">
        <v>209</v>
      </c>
      <c r="E8" s="29">
        <v>4240000</v>
      </c>
      <c r="F8" s="54">
        <v>0</v>
      </c>
    </row>
    <row r="9" spans="1:6" ht="66" x14ac:dyDescent="0.25">
      <c r="A9" s="9" t="s">
        <v>210</v>
      </c>
      <c r="B9" s="128" t="s">
        <v>211</v>
      </c>
      <c r="C9" s="128"/>
      <c r="D9" s="6"/>
      <c r="E9" s="29">
        <v>1800000</v>
      </c>
      <c r="F9" s="54">
        <f>F10</f>
        <v>599000</v>
      </c>
    </row>
    <row r="10" spans="1:6" x14ac:dyDescent="0.25">
      <c r="A10" s="9" t="s">
        <v>208</v>
      </c>
      <c r="B10" s="128"/>
      <c r="C10" s="128"/>
      <c r="D10" s="6" t="s">
        <v>209</v>
      </c>
      <c r="E10" s="29">
        <v>1800000</v>
      </c>
      <c r="F10" s="54">
        <v>599000</v>
      </c>
    </row>
    <row r="11" spans="1:6" ht="27" hidden="1" customHeight="1" x14ac:dyDescent="0.25">
      <c r="A11" s="47" t="s">
        <v>212</v>
      </c>
      <c r="B11" s="161" t="s">
        <v>213</v>
      </c>
      <c r="C11" s="161"/>
      <c r="D11" s="46"/>
      <c r="E11" s="74">
        <v>15516434</v>
      </c>
      <c r="F11" s="53">
        <f>F12</f>
        <v>0</v>
      </c>
    </row>
    <row r="12" spans="1:6" ht="90.95" hidden="1" customHeight="1" x14ac:dyDescent="0.25">
      <c r="A12" s="9" t="s">
        <v>214</v>
      </c>
      <c r="B12" s="128" t="s">
        <v>215</v>
      </c>
      <c r="C12" s="128"/>
      <c r="D12" s="6"/>
      <c r="E12" s="29">
        <v>15516434</v>
      </c>
      <c r="F12" s="54">
        <f>F13</f>
        <v>0</v>
      </c>
    </row>
    <row r="13" spans="1:6" hidden="1" x14ac:dyDescent="0.25">
      <c r="A13" s="9" t="s">
        <v>208</v>
      </c>
      <c r="B13" s="128"/>
      <c r="C13" s="128"/>
      <c r="D13" s="6" t="s">
        <v>209</v>
      </c>
      <c r="E13" s="29">
        <v>15516434</v>
      </c>
      <c r="F13" s="54">
        <v>0</v>
      </c>
    </row>
    <row r="14" spans="1:6" ht="33" hidden="1" x14ac:dyDescent="0.25">
      <c r="A14" s="47" t="s">
        <v>216</v>
      </c>
      <c r="B14" s="161" t="s">
        <v>217</v>
      </c>
      <c r="C14" s="161"/>
      <c r="D14" s="46"/>
      <c r="E14" s="74">
        <v>9109110</v>
      </c>
      <c r="F14" s="53">
        <f>F15</f>
        <v>0</v>
      </c>
    </row>
    <row r="15" spans="1:6" ht="66" hidden="1" x14ac:dyDescent="0.25">
      <c r="A15" s="9" t="s">
        <v>218</v>
      </c>
      <c r="B15" s="128" t="s">
        <v>219</v>
      </c>
      <c r="C15" s="128"/>
      <c r="D15" s="6"/>
      <c r="E15" s="29">
        <v>9109110</v>
      </c>
      <c r="F15" s="54">
        <f>F16</f>
        <v>0</v>
      </c>
    </row>
    <row r="16" spans="1:6" hidden="1" x14ac:dyDescent="0.25">
      <c r="A16" s="9" t="s">
        <v>208</v>
      </c>
      <c r="B16" s="128"/>
      <c r="C16" s="128"/>
      <c r="D16" s="6" t="s">
        <v>209</v>
      </c>
      <c r="E16" s="29">
        <v>9109110</v>
      </c>
      <c r="F16" s="54">
        <v>0</v>
      </c>
    </row>
    <row r="17" spans="1:6" ht="33" hidden="1" x14ac:dyDescent="0.25">
      <c r="A17" s="47" t="s">
        <v>220</v>
      </c>
      <c r="B17" s="161" t="s">
        <v>221</v>
      </c>
      <c r="C17" s="161"/>
      <c r="D17" s="46"/>
      <c r="E17" s="74">
        <v>22095774</v>
      </c>
      <c r="F17" s="53">
        <f>F18</f>
        <v>0</v>
      </c>
    </row>
    <row r="18" spans="1:6" ht="49.5" hidden="1" x14ac:dyDescent="0.25">
      <c r="A18" s="9" t="s">
        <v>222</v>
      </c>
      <c r="B18" s="128" t="s">
        <v>223</v>
      </c>
      <c r="C18" s="128"/>
      <c r="D18" s="6"/>
      <c r="E18" s="29">
        <v>22095774</v>
      </c>
      <c r="F18" s="54">
        <f>F19</f>
        <v>0</v>
      </c>
    </row>
    <row r="19" spans="1:6" hidden="1" x14ac:dyDescent="0.25">
      <c r="A19" s="9" t="s">
        <v>208</v>
      </c>
      <c r="B19" s="128"/>
      <c r="C19" s="128"/>
      <c r="D19" s="6" t="s">
        <v>209</v>
      </c>
      <c r="E19" s="29">
        <v>22095774</v>
      </c>
      <c r="F19" s="54">
        <v>0</v>
      </c>
    </row>
    <row r="20" spans="1:6" ht="69" x14ac:dyDescent="0.25">
      <c r="A20" s="48" t="s">
        <v>224</v>
      </c>
      <c r="B20" s="160" t="s">
        <v>225</v>
      </c>
      <c r="C20" s="160"/>
      <c r="D20" s="44"/>
      <c r="E20" s="73">
        <v>332616522</v>
      </c>
      <c r="F20" s="52">
        <f>F21+F40</f>
        <v>158569697.13</v>
      </c>
    </row>
    <row r="21" spans="1:6" ht="49.5" x14ac:dyDescent="0.25">
      <c r="A21" s="47" t="s">
        <v>226</v>
      </c>
      <c r="B21" s="161" t="s">
        <v>227</v>
      </c>
      <c r="C21" s="161"/>
      <c r="D21" s="46"/>
      <c r="E21" s="74">
        <v>237879672</v>
      </c>
      <c r="F21" s="54">
        <f>F22+F24+F26+F28+F30+F32+F34+F36+F38</f>
        <v>158569697.13</v>
      </c>
    </row>
    <row r="22" spans="1:6" ht="82.5" hidden="1" x14ac:dyDescent="0.25">
      <c r="A22" s="9" t="s">
        <v>228</v>
      </c>
      <c r="B22" s="128" t="s">
        <v>229</v>
      </c>
      <c r="C22" s="128"/>
      <c r="D22" s="6"/>
      <c r="E22" s="29">
        <v>721385</v>
      </c>
      <c r="F22" s="54">
        <f>F23</f>
        <v>0</v>
      </c>
    </row>
    <row r="23" spans="1:6" hidden="1" x14ac:dyDescent="0.25">
      <c r="A23" s="9" t="s">
        <v>208</v>
      </c>
      <c r="B23" s="128"/>
      <c r="C23" s="128"/>
      <c r="D23" s="6" t="s">
        <v>209</v>
      </c>
      <c r="E23" s="29">
        <v>721385</v>
      </c>
      <c r="F23" s="54">
        <v>0</v>
      </c>
    </row>
    <row r="24" spans="1:6" ht="66" x14ac:dyDescent="0.25">
      <c r="A24" s="9" t="s">
        <v>230</v>
      </c>
      <c r="B24" s="128" t="s">
        <v>231</v>
      </c>
      <c r="C24" s="128"/>
      <c r="D24" s="6"/>
      <c r="E24" s="29">
        <v>7900000</v>
      </c>
      <c r="F24" s="54">
        <f>F25</f>
        <v>7232798.5099999998</v>
      </c>
    </row>
    <row r="25" spans="1:6" x14ac:dyDescent="0.25">
      <c r="A25" s="9" t="s">
        <v>208</v>
      </c>
      <c r="B25" s="128"/>
      <c r="C25" s="128"/>
      <c r="D25" s="6" t="s">
        <v>209</v>
      </c>
      <c r="E25" s="29">
        <v>7900000</v>
      </c>
      <c r="F25" s="54">
        <v>7232798.5099999998</v>
      </c>
    </row>
    <row r="26" spans="1:6" ht="99" x14ac:dyDescent="0.25">
      <c r="A26" s="9" t="s">
        <v>232</v>
      </c>
      <c r="B26" s="128" t="s">
        <v>233</v>
      </c>
      <c r="C26" s="128"/>
      <c r="D26" s="6"/>
      <c r="E26" s="29">
        <v>1195000</v>
      </c>
      <c r="F26" s="54">
        <f>F27</f>
        <v>286644.58</v>
      </c>
    </row>
    <row r="27" spans="1:6" x14ac:dyDescent="0.25">
      <c r="A27" s="9" t="s">
        <v>208</v>
      </c>
      <c r="B27" s="128"/>
      <c r="C27" s="128"/>
      <c r="D27" s="6" t="s">
        <v>209</v>
      </c>
      <c r="E27" s="29">
        <v>1195000</v>
      </c>
      <c r="F27" s="54">
        <v>286644.58</v>
      </c>
    </row>
    <row r="28" spans="1:6" ht="66" x14ac:dyDescent="0.25">
      <c r="A28" s="9" t="s">
        <v>234</v>
      </c>
      <c r="B28" s="128" t="s">
        <v>235</v>
      </c>
      <c r="C28" s="128"/>
      <c r="D28" s="6"/>
      <c r="E28" s="29">
        <v>20040139</v>
      </c>
      <c r="F28" s="54">
        <f>F29</f>
        <v>4837122.03</v>
      </c>
    </row>
    <row r="29" spans="1:6" x14ac:dyDescent="0.25">
      <c r="A29" s="9" t="s">
        <v>208</v>
      </c>
      <c r="B29" s="128"/>
      <c r="C29" s="128"/>
      <c r="D29" s="6" t="s">
        <v>209</v>
      </c>
      <c r="E29" s="29">
        <v>20040139</v>
      </c>
      <c r="F29" s="54">
        <v>4837122.03</v>
      </c>
    </row>
    <row r="30" spans="1:6" ht="66" x14ac:dyDescent="0.25">
      <c r="A30" s="9" t="s">
        <v>236</v>
      </c>
      <c r="B30" s="128" t="s">
        <v>237</v>
      </c>
      <c r="C30" s="128"/>
      <c r="D30" s="6"/>
      <c r="E30" s="29">
        <v>3000000</v>
      </c>
      <c r="F30" s="54">
        <f>F31</f>
        <v>113990.08</v>
      </c>
    </row>
    <row r="31" spans="1:6" x14ac:dyDescent="0.25">
      <c r="A31" s="9" t="s">
        <v>208</v>
      </c>
      <c r="B31" s="128"/>
      <c r="C31" s="128"/>
      <c r="D31" s="6" t="s">
        <v>209</v>
      </c>
      <c r="E31" s="29">
        <v>3000000</v>
      </c>
      <c r="F31" s="54">
        <v>113990.08</v>
      </c>
    </row>
    <row r="32" spans="1:6" ht="49.5" x14ac:dyDescent="0.25">
      <c r="A32" s="9" t="s">
        <v>238</v>
      </c>
      <c r="B32" s="128" t="s">
        <v>239</v>
      </c>
      <c r="C32" s="128"/>
      <c r="D32" s="6"/>
      <c r="E32" s="29">
        <v>18626000</v>
      </c>
      <c r="F32" s="54">
        <f>F33</f>
        <v>3229723.31</v>
      </c>
    </row>
    <row r="33" spans="1:6" x14ac:dyDescent="0.25">
      <c r="A33" s="9" t="s">
        <v>208</v>
      </c>
      <c r="B33" s="128"/>
      <c r="C33" s="128"/>
      <c r="D33" s="6" t="s">
        <v>209</v>
      </c>
      <c r="E33" s="29">
        <v>18626000</v>
      </c>
      <c r="F33" s="54">
        <v>3229723.31</v>
      </c>
    </row>
    <row r="34" spans="1:6" ht="49.5" hidden="1" x14ac:dyDescent="0.25">
      <c r="A34" s="9" t="s">
        <v>240</v>
      </c>
      <c r="B34" s="128" t="s">
        <v>241</v>
      </c>
      <c r="C34" s="128"/>
      <c r="D34" s="6"/>
      <c r="E34" s="29">
        <v>13706300</v>
      </c>
      <c r="F34" s="54">
        <f>F35</f>
        <v>0</v>
      </c>
    </row>
    <row r="35" spans="1:6" hidden="1" x14ac:dyDescent="0.25">
      <c r="A35" s="9" t="s">
        <v>208</v>
      </c>
      <c r="B35" s="128"/>
      <c r="C35" s="128"/>
      <c r="D35" s="6" t="s">
        <v>209</v>
      </c>
      <c r="E35" s="29">
        <v>13706300</v>
      </c>
      <c r="F35" s="54">
        <v>0</v>
      </c>
    </row>
    <row r="36" spans="1:6" ht="49.5" x14ac:dyDescent="0.25">
      <c r="A36" s="9" t="s">
        <v>242</v>
      </c>
      <c r="B36" s="128" t="s">
        <v>243</v>
      </c>
      <c r="C36" s="128"/>
      <c r="D36" s="6"/>
      <c r="E36" s="29">
        <v>150000000</v>
      </c>
      <c r="F36" s="54">
        <f>F37</f>
        <v>137423171.66</v>
      </c>
    </row>
    <row r="37" spans="1:6" x14ac:dyDescent="0.25">
      <c r="A37" s="9" t="s">
        <v>208</v>
      </c>
      <c r="B37" s="128"/>
      <c r="C37" s="128"/>
      <c r="D37" s="6" t="s">
        <v>209</v>
      </c>
      <c r="E37" s="29">
        <v>150000000</v>
      </c>
      <c r="F37" s="54">
        <v>137423171.66</v>
      </c>
    </row>
    <row r="38" spans="1:6" ht="82.5" x14ac:dyDescent="0.25">
      <c r="A38" s="9" t="s">
        <v>244</v>
      </c>
      <c r="B38" s="128" t="s">
        <v>245</v>
      </c>
      <c r="C38" s="128"/>
      <c r="D38" s="6"/>
      <c r="E38" s="29">
        <v>22690848</v>
      </c>
      <c r="F38" s="54">
        <f>F39</f>
        <v>5446246.96</v>
      </c>
    </row>
    <row r="39" spans="1:6" x14ac:dyDescent="0.25">
      <c r="A39" s="9" t="s">
        <v>208</v>
      </c>
      <c r="B39" s="128"/>
      <c r="C39" s="128"/>
      <c r="D39" s="6" t="s">
        <v>209</v>
      </c>
      <c r="E39" s="29">
        <v>22690848</v>
      </c>
      <c r="F39" s="54">
        <v>5446246.96</v>
      </c>
    </row>
    <row r="40" spans="1:6" hidden="1" x14ac:dyDescent="0.25">
      <c r="A40" s="47" t="s">
        <v>246</v>
      </c>
      <c r="B40" s="161" t="s">
        <v>247</v>
      </c>
      <c r="C40" s="161"/>
      <c r="D40" s="46"/>
      <c r="E40" s="74">
        <v>94736850</v>
      </c>
      <c r="F40" s="54">
        <f>F41+F43</f>
        <v>0</v>
      </c>
    </row>
    <row r="41" spans="1:6" ht="66" hidden="1" x14ac:dyDescent="0.25">
      <c r="A41" s="9" t="s">
        <v>248</v>
      </c>
      <c r="B41" s="128" t="s">
        <v>249</v>
      </c>
      <c r="C41" s="128"/>
      <c r="D41" s="6"/>
      <c r="E41" s="29">
        <v>4736850</v>
      </c>
      <c r="F41" s="54">
        <f>F42</f>
        <v>0</v>
      </c>
    </row>
    <row r="42" spans="1:6" hidden="1" x14ac:dyDescent="0.25">
      <c r="A42" s="9" t="s">
        <v>208</v>
      </c>
      <c r="B42" s="128"/>
      <c r="C42" s="128"/>
      <c r="D42" s="6" t="s">
        <v>209</v>
      </c>
      <c r="E42" s="29">
        <v>4736850</v>
      </c>
      <c r="F42" s="54">
        <v>0</v>
      </c>
    </row>
    <row r="43" spans="1:6" ht="66" hidden="1" x14ac:dyDescent="0.25">
      <c r="A43" s="9" t="s">
        <v>250</v>
      </c>
      <c r="B43" s="128" t="s">
        <v>251</v>
      </c>
      <c r="C43" s="128"/>
      <c r="D43" s="6"/>
      <c r="E43" s="29">
        <v>90000000</v>
      </c>
      <c r="F43" s="54">
        <f>F44</f>
        <v>0</v>
      </c>
    </row>
    <row r="44" spans="1:6" hidden="1" x14ac:dyDescent="0.25">
      <c r="A44" s="9" t="s">
        <v>208</v>
      </c>
      <c r="B44" s="128"/>
      <c r="C44" s="128"/>
      <c r="D44" s="6" t="s">
        <v>209</v>
      </c>
      <c r="E44" s="29">
        <v>90000000</v>
      </c>
      <c r="F44" s="54">
        <v>0</v>
      </c>
    </row>
    <row r="45" spans="1:6" ht="69" hidden="1" x14ac:dyDescent="0.25">
      <c r="A45" s="48" t="s">
        <v>252</v>
      </c>
      <c r="B45" s="160" t="s">
        <v>253</v>
      </c>
      <c r="C45" s="160"/>
      <c r="D45" s="44"/>
      <c r="E45" s="73">
        <v>14700000</v>
      </c>
      <c r="F45" s="52">
        <f>F46</f>
        <v>0</v>
      </c>
    </row>
    <row r="46" spans="1:6" ht="66" hidden="1" x14ac:dyDescent="0.25">
      <c r="A46" s="47" t="s">
        <v>254</v>
      </c>
      <c r="B46" s="161" t="s">
        <v>255</v>
      </c>
      <c r="C46" s="161"/>
      <c r="D46" s="46"/>
      <c r="E46" s="74">
        <v>14700000</v>
      </c>
      <c r="F46" s="54">
        <f>F47+F49</f>
        <v>0</v>
      </c>
    </row>
    <row r="47" spans="1:6" ht="99" hidden="1" x14ac:dyDescent="0.25">
      <c r="A47" s="9" t="s">
        <v>256</v>
      </c>
      <c r="B47" s="128" t="s">
        <v>257</v>
      </c>
      <c r="C47" s="128"/>
      <c r="D47" s="6"/>
      <c r="E47" s="29">
        <v>6300000</v>
      </c>
      <c r="F47" s="54">
        <f>F48</f>
        <v>0</v>
      </c>
    </row>
    <row r="48" spans="1:6" hidden="1" x14ac:dyDescent="0.25">
      <c r="A48" s="9" t="s">
        <v>208</v>
      </c>
      <c r="B48" s="128"/>
      <c r="C48" s="128"/>
      <c r="D48" s="6" t="s">
        <v>209</v>
      </c>
      <c r="E48" s="29">
        <v>6300000</v>
      </c>
      <c r="F48" s="54">
        <v>0</v>
      </c>
    </row>
    <row r="49" spans="1:6" ht="66" hidden="1" x14ac:dyDescent="0.25">
      <c r="A49" s="9" t="s">
        <v>258</v>
      </c>
      <c r="B49" s="128" t="s">
        <v>259</v>
      </c>
      <c r="C49" s="128"/>
      <c r="D49" s="6"/>
      <c r="E49" s="29">
        <v>8400000</v>
      </c>
      <c r="F49" s="54">
        <f>F50</f>
        <v>0</v>
      </c>
    </row>
    <row r="50" spans="1:6" hidden="1" x14ac:dyDescent="0.25">
      <c r="A50" s="9" t="s">
        <v>208</v>
      </c>
      <c r="B50" s="128"/>
      <c r="C50" s="128"/>
      <c r="D50" s="6" t="s">
        <v>209</v>
      </c>
      <c r="E50" s="29">
        <v>8400000</v>
      </c>
      <c r="F50" s="54">
        <v>0</v>
      </c>
    </row>
    <row r="51" spans="1:6" ht="49.5" x14ac:dyDescent="0.25">
      <c r="A51" s="8" t="s">
        <v>260</v>
      </c>
      <c r="B51" s="159" t="s">
        <v>261</v>
      </c>
      <c r="C51" s="159"/>
      <c r="D51" s="41"/>
      <c r="E51" s="32">
        <v>78924921</v>
      </c>
      <c r="F51" s="51">
        <f>F52+F67+F71</f>
        <v>18748986.059999999</v>
      </c>
    </row>
    <row r="52" spans="1:6" ht="69" x14ac:dyDescent="0.25">
      <c r="A52" s="48" t="s">
        <v>262</v>
      </c>
      <c r="B52" s="160" t="s">
        <v>263</v>
      </c>
      <c r="C52" s="160"/>
      <c r="D52" s="44"/>
      <c r="E52" s="73">
        <v>57060227</v>
      </c>
      <c r="F52" s="52">
        <f>F53+F62</f>
        <v>9896798.1899999995</v>
      </c>
    </row>
    <row r="53" spans="1:6" ht="49.5" x14ac:dyDescent="0.25">
      <c r="A53" s="47" t="s">
        <v>264</v>
      </c>
      <c r="B53" s="161" t="s">
        <v>265</v>
      </c>
      <c r="C53" s="161"/>
      <c r="D53" s="46"/>
      <c r="E53" s="74">
        <v>56534409</v>
      </c>
      <c r="F53" s="54">
        <f>F54+F56+F58+F60</f>
        <v>9878129.5</v>
      </c>
    </row>
    <row r="54" spans="1:6" ht="82.5" x14ac:dyDescent="0.25">
      <c r="A54" s="9" t="s">
        <v>266</v>
      </c>
      <c r="B54" s="128" t="s">
        <v>267</v>
      </c>
      <c r="C54" s="128"/>
      <c r="D54" s="6"/>
      <c r="E54" s="29">
        <v>3599898</v>
      </c>
      <c r="F54" s="54">
        <f>F55</f>
        <v>766994.6</v>
      </c>
    </row>
    <row r="55" spans="1:6" x14ac:dyDescent="0.25">
      <c r="A55" s="9" t="s">
        <v>208</v>
      </c>
      <c r="B55" s="128"/>
      <c r="C55" s="128"/>
      <c r="D55" s="6" t="s">
        <v>209</v>
      </c>
      <c r="E55" s="29">
        <v>3599898</v>
      </c>
      <c r="F55" s="54">
        <v>766994.6</v>
      </c>
    </row>
    <row r="56" spans="1:6" ht="66" x14ac:dyDescent="0.25">
      <c r="A56" s="9" t="s">
        <v>268</v>
      </c>
      <c r="B56" s="128" t="s">
        <v>269</v>
      </c>
      <c r="C56" s="128"/>
      <c r="D56" s="6"/>
      <c r="E56" s="29">
        <v>38000000</v>
      </c>
      <c r="F56" s="54">
        <f>F57</f>
        <v>8276872.21</v>
      </c>
    </row>
    <row r="57" spans="1:6" x14ac:dyDescent="0.25">
      <c r="A57" s="9" t="s">
        <v>208</v>
      </c>
      <c r="B57" s="128"/>
      <c r="C57" s="128"/>
      <c r="D57" s="6" t="s">
        <v>209</v>
      </c>
      <c r="E57" s="29">
        <v>38000000</v>
      </c>
      <c r="F57" s="54">
        <v>8276872.21</v>
      </c>
    </row>
    <row r="58" spans="1:6" ht="49.5" x14ac:dyDescent="0.25">
      <c r="A58" s="9" t="s">
        <v>270</v>
      </c>
      <c r="B58" s="128" t="s">
        <v>271</v>
      </c>
      <c r="C58" s="128"/>
      <c r="D58" s="6"/>
      <c r="E58" s="29">
        <v>14737841</v>
      </c>
      <c r="F58" s="54">
        <f>F59</f>
        <v>834262.69</v>
      </c>
    </row>
    <row r="59" spans="1:6" x14ac:dyDescent="0.25">
      <c r="A59" s="9" t="s">
        <v>208</v>
      </c>
      <c r="B59" s="128"/>
      <c r="C59" s="128"/>
      <c r="D59" s="6" t="s">
        <v>209</v>
      </c>
      <c r="E59" s="29">
        <v>14737841</v>
      </c>
      <c r="F59" s="54">
        <v>834262.69</v>
      </c>
    </row>
    <row r="60" spans="1:6" ht="49.5" hidden="1" x14ac:dyDescent="0.25">
      <c r="A60" s="9" t="s">
        <v>272</v>
      </c>
      <c r="B60" s="128" t="s">
        <v>273</v>
      </c>
      <c r="C60" s="128"/>
      <c r="D60" s="6"/>
      <c r="E60" s="29">
        <v>196670</v>
      </c>
      <c r="F60" s="54">
        <f>F61</f>
        <v>0</v>
      </c>
    </row>
    <row r="61" spans="1:6" hidden="1" x14ac:dyDescent="0.25">
      <c r="A61" s="9" t="s">
        <v>208</v>
      </c>
      <c r="B61" s="128"/>
      <c r="C61" s="128"/>
      <c r="D61" s="6" t="s">
        <v>209</v>
      </c>
      <c r="E61" s="29">
        <v>196670</v>
      </c>
      <c r="F61" s="54">
        <v>0</v>
      </c>
    </row>
    <row r="62" spans="1:6" ht="49.5" x14ac:dyDescent="0.25">
      <c r="A62" s="47" t="s">
        <v>274</v>
      </c>
      <c r="B62" s="161" t="s">
        <v>275</v>
      </c>
      <c r="C62" s="161"/>
      <c r="D62" s="46"/>
      <c r="E62" s="74">
        <v>525818</v>
      </c>
      <c r="F62" s="54">
        <f>F63+F65</f>
        <v>18668.690000000002</v>
      </c>
    </row>
    <row r="63" spans="1:6" ht="49.5" x14ac:dyDescent="0.25">
      <c r="A63" s="9" t="s">
        <v>276</v>
      </c>
      <c r="B63" s="128" t="s">
        <v>277</v>
      </c>
      <c r="C63" s="128"/>
      <c r="D63" s="6"/>
      <c r="E63" s="29">
        <v>471000</v>
      </c>
      <c r="F63" s="54">
        <f>F64</f>
        <v>1928.29</v>
      </c>
    </row>
    <row r="64" spans="1:6" x14ac:dyDescent="0.25">
      <c r="A64" s="9" t="s">
        <v>208</v>
      </c>
      <c r="B64" s="128"/>
      <c r="C64" s="128"/>
      <c r="D64" s="6" t="s">
        <v>209</v>
      </c>
      <c r="E64" s="29">
        <v>471000</v>
      </c>
      <c r="F64" s="54">
        <v>1928.29</v>
      </c>
    </row>
    <row r="65" spans="1:6" ht="49.5" x14ac:dyDescent="0.25">
      <c r="A65" s="9" t="s">
        <v>278</v>
      </c>
      <c r="B65" s="128" t="s">
        <v>279</v>
      </c>
      <c r="C65" s="128"/>
      <c r="D65" s="6"/>
      <c r="E65" s="29">
        <v>54818</v>
      </c>
      <c r="F65" s="54">
        <f>F66</f>
        <v>16740.400000000001</v>
      </c>
    </row>
    <row r="66" spans="1:6" x14ac:dyDescent="0.25">
      <c r="A66" s="9" t="s">
        <v>208</v>
      </c>
      <c r="B66" s="128"/>
      <c r="C66" s="128"/>
      <c r="D66" s="6" t="s">
        <v>209</v>
      </c>
      <c r="E66" s="29">
        <v>54818</v>
      </c>
      <c r="F66" s="54">
        <v>16740.400000000001</v>
      </c>
    </row>
    <row r="67" spans="1:6" ht="129.75" customHeight="1" x14ac:dyDescent="0.25">
      <c r="A67" s="48" t="s">
        <v>280</v>
      </c>
      <c r="B67" s="160" t="s">
        <v>281</v>
      </c>
      <c r="C67" s="160"/>
      <c r="D67" s="44"/>
      <c r="E67" s="73">
        <v>19646578</v>
      </c>
      <c r="F67" s="52">
        <f>F68</f>
        <v>8502187.8699999992</v>
      </c>
    </row>
    <row r="68" spans="1:6" ht="57" customHeight="1" x14ac:dyDescent="0.25">
      <c r="A68" s="47" t="s">
        <v>282</v>
      </c>
      <c r="B68" s="161" t="s">
        <v>283</v>
      </c>
      <c r="C68" s="161"/>
      <c r="D68" s="46"/>
      <c r="E68" s="74">
        <v>19646578</v>
      </c>
      <c r="F68" s="54">
        <f>F69</f>
        <v>8502187.8699999992</v>
      </c>
    </row>
    <row r="69" spans="1:6" ht="49.5" x14ac:dyDescent="0.25">
      <c r="A69" s="9" t="s">
        <v>284</v>
      </c>
      <c r="B69" s="128" t="s">
        <v>285</v>
      </c>
      <c r="C69" s="128"/>
      <c r="D69" s="6"/>
      <c r="E69" s="29">
        <v>19646578</v>
      </c>
      <c r="F69" s="54">
        <f>F70</f>
        <v>8502187.8699999992</v>
      </c>
    </row>
    <row r="70" spans="1:6" x14ac:dyDescent="0.25">
      <c r="A70" s="9" t="s">
        <v>208</v>
      </c>
      <c r="B70" s="128"/>
      <c r="C70" s="128"/>
      <c r="D70" s="6" t="s">
        <v>209</v>
      </c>
      <c r="E70" s="29">
        <v>19646578</v>
      </c>
      <c r="F70" s="54">
        <v>8502187.8699999992</v>
      </c>
    </row>
    <row r="71" spans="1:6" ht="57" customHeight="1" x14ac:dyDescent="0.25">
      <c r="A71" s="48" t="s">
        <v>286</v>
      </c>
      <c r="B71" s="160" t="s">
        <v>287</v>
      </c>
      <c r="C71" s="160"/>
      <c r="D71" s="44"/>
      <c r="E71" s="73">
        <v>2218116</v>
      </c>
      <c r="F71" s="52">
        <f>F72</f>
        <v>350000</v>
      </c>
    </row>
    <row r="72" spans="1:6" ht="88.5" customHeight="1" x14ac:dyDescent="0.25">
      <c r="A72" s="47" t="s">
        <v>288</v>
      </c>
      <c r="B72" s="161" t="s">
        <v>289</v>
      </c>
      <c r="C72" s="161"/>
      <c r="D72" s="46"/>
      <c r="E72" s="74">
        <v>2218116</v>
      </c>
      <c r="F72" s="54">
        <f>F73</f>
        <v>350000</v>
      </c>
    </row>
    <row r="73" spans="1:6" ht="54.95" customHeight="1" x14ac:dyDescent="0.25">
      <c r="A73" s="9" t="s">
        <v>290</v>
      </c>
      <c r="B73" s="128" t="s">
        <v>291</v>
      </c>
      <c r="C73" s="128"/>
      <c r="D73" s="6"/>
      <c r="E73" s="29">
        <v>2218116</v>
      </c>
      <c r="F73" s="54">
        <f>F74</f>
        <v>350000</v>
      </c>
    </row>
    <row r="74" spans="1:6" x14ac:dyDescent="0.25">
      <c r="A74" s="9" t="s">
        <v>208</v>
      </c>
      <c r="B74" s="128"/>
      <c r="C74" s="128"/>
      <c r="D74" s="6" t="s">
        <v>209</v>
      </c>
      <c r="E74" s="29">
        <v>2218116</v>
      </c>
      <c r="F74" s="54">
        <v>350000</v>
      </c>
    </row>
    <row r="75" spans="1:6" ht="66" x14ac:dyDescent="0.25">
      <c r="A75" s="8" t="s">
        <v>292</v>
      </c>
      <c r="B75" s="159" t="s">
        <v>293</v>
      </c>
      <c r="C75" s="159"/>
      <c r="D75" s="41"/>
      <c r="E75" s="32">
        <v>8488125</v>
      </c>
      <c r="F75" s="51">
        <f>F80+F84+F90</f>
        <v>7121.51</v>
      </c>
    </row>
    <row r="76" spans="1:6" ht="69" hidden="1" x14ac:dyDescent="0.25">
      <c r="A76" s="48" t="s">
        <v>294</v>
      </c>
      <c r="B76" s="160" t="s">
        <v>295</v>
      </c>
      <c r="C76" s="160"/>
      <c r="D76" s="44"/>
      <c r="E76" s="73">
        <v>2300000</v>
      </c>
      <c r="F76" s="52">
        <f>F77</f>
        <v>0</v>
      </c>
    </row>
    <row r="77" spans="1:6" ht="66" hidden="1" x14ac:dyDescent="0.25">
      <c r="A77" s="47" t="s">
        <v>296</v>
      </c>
      <c r="B77" s="161" t="s">
        <v>297</v>
      </c>
      <c r="C77" s="161"/>
      <c r="D77" s="46"/>
      <c r="E77" s="74">
        <v>2300000</v>
      </c>
      <c r="F77" s="54">
        <f>F78</f>
        <v>0</v>
      </c>
    </row>
    <row r="78" spans="1:6" ht="66" hidden="1" x14ac:dyDescent="0.25">
      <c r="A78" s="9" t="s">
        <v>298</v>
      </c>
      <c r="B78" s="128" t="s">
        <v>299</v>
      </c>
      <c r="C78" s="128"/>
      <c r="D78" s="6"/>
      <c r="E78" s="29">
        <v>2300000</v>
      </c>
      <c r="F78" s="54">
        <f>F79</f>
        <v>0</v>
      </c>
    </row>
    <row r="79" spans="1:6" hidden="1" x14ac:dyDescent="0.25">
      <c r="A79" s="9" t="s">
        <v>208</v>
      </c>
      <c r="B79" s="128"/>
      <c r="C79" s="128"/>
      <c r="D79" s="6" t="s">
        <v>209</v>
      </c>
      <c r="E79" s="29">
        <v>2300000</v>
      </c>
      <c r="F79" s="54">
        <v>0</v>
      </c>
    </row>
    <row r="80" spans="1:6" ht="69" hidden="1" x14ac:dyDescent="0.25">
      <c r="A80" s="48" t="s">
        <v>300</v>
      </c>
      <c r="B80" s="160" t="s">
        <v>301</v>
      </c>
      <c r="C80" s="160"/>
      <c r="D80" s="44"/>
      <c r="E80" s="73">
        <v>1224385</v>
      </c>
      <c r="F80" s="52">
        <f>F81</f>
        <v>0</v>
      </c>
    </row>
    <row r="81" spans="1:6" ht="66" hidden="1" x14ac:dyDescent="0.25">
      <c r="A81" s="47" t="s">
        <v>302</v>
      </c>
      <c r="B81" s="161" t="s">
        <v>303</v>
      </c>
      <c r="C81" s="161"/>
      <c r="D81" s="46"/>
      <c r="E81" s="74">
        <v>1224385</v>
      </c>
      <c r="F81" s="54">
        <f>F82</f>
        <v>0</v>
      </c>
    </row>
    <row r="82" spans="1:6" ht="49.5" hidden="1" x14ac:dyDescent="0.25">
      <c r="A82" s="9" t="s">
        <v>304</v>
      </c>
      <c r="B82" s="128" t="s">
        <v>305</v>
      </c>
      <c r="C82" s="128"/>
      <c r="D82" s="6"/>
      <c r="E82" s="29">
        <v>1224385</v>
      </c>
      <c r="F82" s="54">
        <f>F83</f>
        <v>0</v>
      </c>
    </row>
    <row r="83" spans="1:6" ht="33" hidden="1" x14ac:dyDescent="0.25">
      <c r="A83" s="9" t="s">
        <v>306</v>
      </c>
      <c r="B83" s="128"/>
      <c r="C83" s="128"/>
      <c r="D83" s="6" t="s">
        <v>307</v>
      </c>
      <c r="E83" s="29">
        <v>1224385</v>
      </c>
      <c r="F83" s="54">
        <v>0</v>
      </c>
    </row>
    <row r="84" spans="1:6" ht="103.5" x14ac:dyDescent="0.25">
      <c r="A84" s="48" t="s">
        <v>308</v>
      </c>
      <c r="B84" s="160" t="s">
        <v>309</v>
      </c>
      <c r="C84" s="160"/>
      <c r="D84" s="44"/>
      <c r="E84" s="73">
        <v>23740</v>
      </c>
      <c r="F84" s="52">
        <f>F85</f>
        <v>7121.51</v>
      </c>
    </row>
    <row r="85" spans="1:6" ht="66" x14ac:dyDescent="0.25">
      <c r="A85" s="47" t="s">
        <v>310</v>
      </c>
      <c r="B85" s="161" t="s">
        <v>311</v>
      </c>
      <c r="C85" s="161"/>
      <c r="D85" s="46"/>
      <c r="E85" s="74">
        <v>23740</v>
      </c>
      <c r="F85" s="54">
        <f>F86+F88</f>
        <v>7121.51</v>
      </c>
    </row>
    <row r="86" spans="1:6" ht="49.5" x14ac:dyDescent="0.25">
      <c r="A86" s="9" t="s">
        <v>312</v>
      </c>
      <c r="B86" s="128" t="s">
        <v>313</v>
      </c>
      <c r="C86" s="128"/>
      <c r="D86" s="6"/>
      <c r="E86" s="29">
        <v>11870</v>
      </c>
      <c r="F86" s="54">
        <f>F87</f>
        <v>3560.75</v>
      </c>
    </row>
    <row r="87" spans="1:6" ht="33" x14ac:dyDescent="0.25">
      <c r="A87" s="9" t="s">
        <v>306</v>
      </c>
      <c r="B87" s="128"/>
      <c r="C87" s="128"/>
      <c r="D87" s="6" t="s">
        <v>307</v>
      </c>
      <c r="E87" s="29">
        <v>11870</v>
      </c>
      <c r="F87" s="54">
        <v>3560.75</v>
      </c>
    </row>
    <row r="88" spans="1:6" ht="71.25" customHeight="1" x14ac:dyDescent="0.25">
      <c r="A88" s="9" t="s">
        <v>314</v>
      </c>
      <c r="B88" s="128" t="s">
        <v>315</v>
      </c>
      <c r="C88" s="128"/>
      <c r="D88" s="6"/>
      <c r="E88" s="29">
        <v>11870</v>
      </c>
      <c r="F88" s="54">
        <f>F89</f>
        <v>3560.76</v>
      </c>
    </row>
    <row r="89" spans="1:6" ht="33" x14ac:dyDescent="0.25">
      <c r="A89" s="9" t="s">
        <v>306</v>
      </c>
      <c r="B89" s="128"/>
      <c r="C89" s="128"/>
      <c r="D89" s="6" t="s">
        <v>307</v>
      </c>
      <c r="E89" s="29">
        <v>11870</v>
      </c>
      <c r="F89" s="54">
        <v>3560.76</v>
      </c>
    </row>
    <row r="90" spans="1:6" ht="120.75" hidden="1" x14ac:dyDescent="0.25">
      <c r="A90" s="48" t="s">
        <v>316</v>
      </c>
      <c r="B90" s="160" t="s">
        <v>317</v>
      </c>
      <c r="C90" s="160"/>
      <c r="D90" s="44"/>
      <c r="E90" s="73">
        <v>4940000</v>
      </c>
      <c r="F90" s="52">
        <f>F91</f>
        <v>0</v>
      </c>
    </row>
    <row r="91" spans="1:6" ht="99" hidden="1" x14ac:dyDescent="0.25">
      <c r="A91" s="47" t="s">
        <v>318</v>
      </c>
      <c r="B91" s="161" t="s">
        <v>319</v>
      </c>
      <c r="C91" s="161"/>
      <c r="D91" s="46"/>
      <c r="E91" s="74">
        <v>4940000</v>
      </c>
      <c r="F91" s="54">
        <f>F92</f>
        <v>0</v>
      </c>
    </row>
    <row r="92" spans="1:6" ht="66" hidden="1" x14ac:dyDescent="0.25">
      <c r="A92" s="9" t="s">
        <v>320</v>
      </c>
      <c r="B92" s="128" t="s">
        <v>321</v>
      </c>
      <c r="C92" s="128"/>
      <c r="D92" s="6"/>
      <c r="E92" s="29">
        <v>4940000</v>
      </c>
      <c r="F92" s="54">
        <f>F93</f>
        <v>0</v>
      </c>
    </row>
    <row r="93" spans="1:6" hidden="1" x14ac:dyDescent="0.25">
      <c r="A93" s="9" t="s">
        <v>208</v>
      </c>
      <c r="B93" s="128"/>
      <c r="C93" s="128"/>
      <c r="D93" s="6" t="s">
        <v>209</v>
      </c>
      <c r="E93" s="29">
        <v>4940000</v>
      </c>
      <c r="F93" s="54">
        <v>0</v>
      </c>
    </row>
    <row r="94" spans="1:6" x14ac:dyDescent="0.25">
      <c r="A94" s="9" t="s">
        <v>322</v>
      </c>
      <c r="B94" s="159" t="s">
        <v>323</v>
      </c>
      <c r="C94" s="159"/>
      <c r="D94" s="41"/>
      <c r="E94" s="32">
        <v>68119376</v>
      </c>
      <c r="F94" s="51">
        <f>F95</f>
        <v>11704882.699999997</v>
      </c>
    </row>
    <row r="95" spans="1:6" x14ac:dyDescent="0.25">
      <c r="A95" s="47" t="s">
        <v>324</v>
      </c>
      <c r="B95" s="161" t="s">
        <v>325</v>
      </c>
      <c r="C95" s="161"/>
      <c r="D95" s="46"/>
      <c r="E95" s="74">
        <v>68119376</v>
      </c>
      <c r="F95" s="54">
        <f>F96+F98+F101+F103+F105+F107+F109+F111+F113+F115+F117+F119+F121+F123+F125+F127+F129+F131+F135+F137+F139+F141+F143+F145+F147+F149+F151+F153+F155+F133</f>
        <v>11704882.699999997</v>
      </c>
    </row>
    <row r="96" spans="1:6" ht="49.5" x14ac:dyDescent="0.25">
      <c r="A96" s="9" t="s">
        <v>389</v>
      </c>
      <c r="B96" s="128" t="s">
        <v>390</v>
      </c>
      <c r="C96" s="128"/>
      <c r="D96" s="6"/>
      <c r="E96" s="29">
        <v>1085200</v>
      </c>
      <c r="F96" s="54">
        <f>F97</f>
        <v>195593.97</v>
      </c>
    </row>
    <row r="97" spans="1:6" ht="105" customHeight="1" x14ac:dyDescent="0.25">
      <c r="A97" s="9" t="s">
        <v>391</v>
      </c>
      <c r="B97" s="128"/>
      <c r="C97" s="128"/>
      <c r="D97" s="6" t="s">
        <v>392</v>
      </c>
      <c r="E97" s="29">
        <v>1085200</v>
      </c>
      <c r="F97" s="54">
        <v>195593.97</v>
      </c>
    </row>
    <row r="98" spans="1:6" ht="41.25" customHeight="1" x14ac:dyDescent="0.25">
      <c r="A98" s="9" t="s">
        <v>326</v>
      </c>
      <c r="B98" s="128" t="s">
        <v>327</v>
      </c>
      <c r="C98" s="128"/>
      <c r="D98" s="6"/>
      <c r="E98" s="29">
        <v>580000</v>
      </c>
      <c r="F98" s="54">
        <f>F99+F100</f>
        <v>6000</v>
      </c>
    </row>
    <row r="99" spans="1:6" ht="33" x14ac:dyDescent="0.25">
      <c r="A99" s="9" t="s">
        <v>306</v>
      </c>
      <c r="B99" s="128"/>
      <c r="C99" s="128"/>
      <c r="D99" s="6" t="s">
        <v>307</v>
      </c>
      <c r="E99" s="29">
        <v>500000</v>
      </c>
      <c r="F99" s="54">
        <v>6000</v>
      </c>
    </row>
    <row r="100" spans="1:6" hidden="1" x14ac:dyDescent="0.25">
      <c r="A100" s="9" t="s">
        <v>328</v>
      </c>
      <c r="B100" s="128"/>
      <c r="C100" s="128"/>
      <c r="D100" s="6" t="s">
        <v>329</v>
      </c>
      <c r="E100" s="29">
        <v>80000</v>
      </c>
      <c r="F100" s="54">
        <v>0</v>
      </c>
    </row>
    <row r="101" spans="1:6" ht="49.5" x14ac:dyDescent="0.25">
      <c r="A101" s="9" t="s">
        <v>330</v>
      </c>
      <c r="B101" s="128" t="s">
        <v>331</v>
      </c>
      <c r="C101" s="128"/>
      <c r="D101" s="6"/>
      <c r="E101" s="29">
        <v>4300000</v>
      </c>
      <c r="F101" s="54">
        <f>F102</f>
        <v>711084.46</v>
      </c>
    </row>
    <row r="102" spans="1:6" ht="49.5" x14ac:dyDescent="0.25">
      <c r="A102" s="9" t="s">
        <v>332</v>
      </c>
      <c r="B102" s="128"/>
      <c r="C102" s="128"/>
      <c r="D102" s="6" t="s">
        <v>333</v>
      </c>
      <c r="E102" s="29">
        <v>4300000</v>
      </c>
      <c r="F102" s="54">
        <v>711084.46</v>
      </c>
    </row>
    <row r="103" spans="1:6" ht="49.5" hidden="1" x14ac:dyDescent="0.25">
      <c r="A103" s="9" t="s">
        <v>334</v>
      </c>
      <c r="B103" s="128" t="s">
        <v>335</v>
      </c>
      <c r="C103" s="128"/>
      <c r="D103" s="6"/>
      <c r="E103" s="29">
        <v>132000</v>
      </c>
      <c r="F103" s="54">
        <f>F104</f>
        <v>0</v>
      </c>
    </row>
    <row r="104" spans="1:6" ht="33" hidden="1" x14ac:dyDescent="0.25">
      <c r="A104" s="9" t="s">
        <v>306</v>
      </c>
      <c r="B104" s="128"/>
      <c r="C104" s="128"/>
      <c r="D104" s="6" t="s">
        <v>307</v>
      </c>
      <c r="E104" s="29">
        <v>132000</v>
      </c>
      <c r="F104" s="54">
        <v>0</v>
      </c>
    </row>
    <row r="105" spans="1:6" ht="33" x14ac:dyDescent="0.25">
      <c r="A105" s="9" t="s">
        <v>336</v>
      </c>
      <c r="B105" s="128" t="s">
        <v>337</v>
      </c>
      <c r="C105" s="128"/>
      <c r="D105" s="6"/>
      <c r="E105" s="29">
        <v>613614</v>
      </c>
      <c r="F105" s="54">
        <f>F106</f>
        <v>262020.77</v>
      </c>
    </row>
    <row r="106" spans="1:6" x14ac:dyDescent="0.25">
      <c r="A106" s="9" t="s">
        <v>328</v>
      </c>
      <c r="B106" s="128"/>
      <c r="C106" s="128"/>
      <c r="D106" s="6" t="s">
        <v>329</v>
      </c>
      <c r="E106" s="29">
        <v>613614</v>
      </c>
      <c r="F106" s="54">
        <v>262020.77</v>
      </c>
    </row>
    <row r="107" spans="1:6" ht="49.5" x14ac:dyDescent="0.25">
      <c r="A107" s="9" t="s">
        <v>338</v>
      </c>
      <c r="B107" s="128" t="s">
        <v>339</v>
      </c>
      <c r="C107" s="128"/>
      <c r="D107" s="6"/>
      <c r="E107" s="29">
        <v>29832076</v>
      </c>
      <c r="F107" s="54">
        <f>F108</f>
        <v>8300000</v>
      </c>
    </row>
    <row r="108" spans="1:6" x14ac:dyDescent="0.25">
      <c r="A108" s="9" t="s">
        <v>208</v>
      </c>
      <c r="B108" s="128"/>
      <c r="C108" s="128"/>
      <c r="D108" s="6" t="s">
        <v>209</v>
      </c>
      <c r="E108" s="29">
        <v>29832076</v>
      </c>
      <c r="F108" s="54">
        <v>8300000</v>
      </c>
    </row>
    <row r="109" spans="1:6" ht="99" hidden="1" x14ac:dyDescent="0.25">
      <c r="A109" s="9" t="s">
        <v>340</v>
      </c>
      <c r="B109" s="128" t="s">
        <v>341</v>
      </c>
      <c r="C109" s="128"/>
      <c r="D109" s="6"/>
      <c r="E109" s="29">
        <v>380000</v>
      </c>
      <c r="F109" s="54">
        <f>F110</f>
        <v>0</v>
      </c>
    </row>
    <row r="110" spans="1:6" hidden="1" x14ac:dyDescent="0.25">
      <c r="A110" s="9" t="s">
        <v>208</v>
      </c>
      <c r="B110" s="128"/>
      <c r="C110" s="128"/>
      <c r="D110" s="6" t="s">
        <v>209</v>
      </c>
      <c r="E110" s="29">
        <v>380000</v>
      </c>
      <c r="F110" s="54">
        <v>0</v>
      </c>
    </row>
    <row r="111" spans="1:6" ht="66" hidden="1" x14ac:dyDescent="0.25">
      <c r="A111" s="9" t="s">
        <v>342</v>
      </c>
      <c r="B111" s="128" t="s">
        <v>343</v>
      </c>
      <c r="C111" s="128"/>
      <c r="D111" s="6"/>
      <c r="E111" s="29">
        <v>4700000</v>
      </c>
      <c r="F111" s="54">
        <f>F112</f>
        <v>0</v>
      </c>
    </row>
    <row r="112" spans="1:6" hidden="1" x14ac:dyDescent="0.25">
      <c r="A112" s="9" t="s">
        <v>208</v>
      </c>
      <c r="B112" s="128"/>
      <c r="C112" s="128"/>
      <c r="D112" s="6" t="s">
        <v>209</v>
      </c>
      <c r="E112" s="29">
        <v>4700000</v>
      </c>
      <c r="F112" s="54">
        <v>0</v>
      </c>
    </row>
    <row r="113" spans="1:6" ht="72.95" customHeight="1" x14ac:dyDescent="0.25">
      <c r="A113" s="9" t="s">
        <v>344</v>
      </c>
      <c r="B113" s="128" t="s">
        <v>345</v>
      </c>
      <c r="C113" s="128"/>
      <c r="D113" s="6"/>
      <c r="E113" s="29">
        <v>1480000</v>
      </c>
      <c r="F113" s="54">
        <f>F114</f>
        <v>121975.2</v>
      </c>
    </row>
    <row r="114" spans="1:6" x14ac:dyDescent="0.25">
      <c r="A114" s="9" t="s">
        <v>208</v>
      </c>
      <c r="B114" s="128"/>
      <c r="C114" s="128"/>
      <c r="D114" s="6" t="s">
        <v>209</v>
      </c>
      <c r="E114" s="29">
        <v>1480000</v>
      </c>
      <c r="F114" s="54">
        <v>121975.2</v>
      </c>
    </row>
    <row r="115" spans="1:6" ht="49.5" x14ac:dyDescent="0.25">
      <c r="A115" s="9" t="s">
        <v>346</v>
      </c>
      <c r="B115" s="128" t="s">
        <v>347</v>
      </c>
      <c r="C115" s="128"/>
      <c r="D115" s="6"/>
      <c r="E115" s="29">
        <v>4600000</v>
      </c>
      <c r="F115" s="54">
        <f>F116</f>
        <v>225185.6</v>
      </c>
    </row>
    <row r="116" spans="1:6" x14ac:dyDescent="0.25">
      <c r="A116" s="9" t="s">
        <v>208</v>
      </c>
      <c r="B116" s="128"/>
      <c r="C116" s="128"/>
      <c r="D116" s="6" t="s">
        <v>209</v>
      </c>
      <c r="E116" s="29">
        <v>4600000</v>
      </c>
      <c r="F116" s="54">
        <v>225185.6</v>
      </c>
    </row>
    <row r="117" spans="1:6" ht="49.5" x14ac:dyDescent="0.25">
      <c r="A117" s="9" t="s">
        <v>348</v>
      </c>
      <c r="B117" s="128" t="s">
        <v>349</v>
      </c>
      <c r="C117" s="128"/>
      <c r="D117" s="6"/>
      <c r="E117" s="29">
        <v>1100000</v>
      </c>
      <c r="F117" s="54">
        <f>F118</f>
        <v>160257.20000000001</v>
      </c>
    </row>
    <row r="118" spans="1:6" x14ac:dyDescent="0.25">
      <c r="A118" s="9" t="s">
        <v>208</v>
      </c>
      <c r="B118" s="128"/>
      <c r="C118" s="128"/>
      <c r="D118" s="6" t="s">
        <v>209</v>
      </c>
      <c r="E118" s="29">
        <v>1100000</v>
      </c>
      <c r="F118" s="54">
        <v>160257.20000000001</v>
      </c>
    </row>
    <row r="119" spans="1:6" ht="99" hidden="1" x14ac:dyDescent="0.25">
      <c r="A119" s="9" t="s">
        <v>350</v>
      </c>
      <c r="B119" s="128" t="s">
        <v>351</v>
      </c>
      <c r="C119" s="128"/>
      <c r="D119" s="6"/>
      <c r="E119" s="29">
        <v>200000</v>
      </c>
      <c r="F119" s="54">
        <f>F120</f>
        <v>0</v>
      </c>
    </row>
    <row r="120" spans="1:6" hidden="1" x14ac:dyDescent="0.25">
      <c r="A120" s="9" t="s">
        <v>208</v>
      </c>
      <c r="B120" s="128"/>
      <c r="C120" s="128"/>
      <c r="D120" s="6" t="s">
        <v>209</v>
      </c>
      <c r="E120" s="29">
        <v>200000</v>
      </c>
      <c r="F120" s="54">
        <v>0</v>
      </c>
    </row>
    <row r="121" spans="1:6" ht="82.5" hidden="1" x14ac:dyDescent="0.25">
      <c r="A121" s="9" t="s">
        <v>352</v>
      </c>
      <c r="B121" s="128" t="s">
        <v>353</v>
      </c>
      <c r="C121" s="128"/>
      <c r="D121" s="6"/>
      <c r="E121" s="29">
        <v>120000</v>
      </c>
      <c r="F121" s="54">
        <f>F122</f>
        <v>0</v>
      </c>
    </row>
    <row r="122" spans="1:6" hidden="1" x14ac:dyDescent="0.25">
      <c r="A122" s="9" t="s">
        <v>208</v>
      </c>
      <c r="B122" s="128"/>
      <c r="C122" s="128"/>
      <c r="D122" s="6" t="s">
        <v>209</v>
      </c>
      <c r="E122" s="29">
        <v>120000</v>
      </c>
      <c r="F122" s="54">
        <v>0</v>
      </c>
    </row>
    <row r="123" spans="1:6" ht="49.5" hidden="1" x14ac:dyDescent="0.25">
      <c r="A123" s="9" t="s">
        <v>354</v>
      </c>
      <c r="B123" s="128" t="s">
        <v>355</v>
      </c>
      <c r="C123" s="128"/>
      <c r="D123" s="6"/>
      <c r="E123" s="29">
        <v>100000</v>
      </c>
      <c r="F123" s="54">
        <f>F124</f>
        <v>0</v>
      </c>
    </row>
    <row r="124" spans="1:6" hidden="1" x14ac:dyDescent="0.25">
      <c r="A124" s="9" t="s">
        <v>208</v>
      </c>
      <c r="B124" s="128"/>
      <c r="C124" s="128"/>
      <c r="D124" s="6" t="s">
        <v>209</v>
      </c>
      <c r="E124" s="29">
        <v>100000</v>
      </c>
      <c r="F124" s="54">
        <v>0</v>
      </c>
    </row>
    <row r="125" spans="1:6" ht="82.5" hidden="1" x14ac:dyDescent="0.25">
      <c r="A125" s="9" t="s">
        <v>356</v>
      </c>
      <c r="B125" s="128" t="s">
        <v>357</v>
      </c>
      <c r="C125" s="128"/>
      <c r="D125" s="6"/>
      <c r="E125" s="29">
        <v>3000000</v>
      </c>
      <c r="F125" s="54">
        <f>F126</f>
        <v>0</v>
      </c>
    </row>
    <row r="126" spans="1:6" hidden="1" x14ac:dyDescent="0.25">
      <c r="A126" s="9" t="s">
        <v>208</v>
      </c>
      <c r="B126" s="128"/>
      <c r="C126" s="128"/>
      <c r="D126" s="6" t="s">
        <v>209</v>
      </c>
      <c r="E126" s="29">
        <v>3000000</v>
      </c>
      <c r="F126" s="54">
        <v>0</v>
      </c>
    </row>
    <row r="127" spans="1:6" ht="66" x14ac:dyDescent="0.25">
      <c r="A127" s="9" t="s">
        <v>358</v>
      </c>
      <c r="B127" s="128" t="s">
        <v>359</v>
      </c>
      <c r="C127" s="128"/>
      <c r="D127" s="6"/>
      <c r="E127" s="29">
        <v>64057</v>
      </c>
      <c r="F127" s="54">
        <f>F128</f>
        <v>29529</v>
      </c>
    </row>
    <row r="128" spans="1:6" x14ac:dyDescent="0.25">
      <c r="A128" s="9" t="s">
        <v>208</v>
      </c>
      <c r="B128" s="128"/>
      <c r="C128" s="128"/>
      <c r="D128" s="6" t="s">
        <v>209</v>
      </c>
      <c r="E128" s="29">
        <v>64057</v>
      </c>
      <c r="F128" s="54">
        <v>29529</v>
      </c>
    </row>
    <row r="129" spans="1:6" ht="66" x14ac:dyDescent="0.25">
      <c r="A129" s="9" t="s">
        <v>360</v>
      </c>
      <c r="B129" s="128" t="s">
        <v>361</v>
      </c>
      <c r="C129" s="128"/>
      <c r="D129" s="6"/>
      <c r="E129" s="29">
        <v>360000</v>
      </c>
      <c r="F129" s="54">
        <f>F130</f>
        <v>74940.5</v>
      </c>
    </row>
    <row r="130" spans="1:6" x14ac:dyDescent="0.25">
      <c r="A130" s="9" t="s">
        <v>208</v>
      </c>
      <c r="B130" s="128"/>
      <c r="C130" s="128"/>
      <c r="D130" s="6" t="s">
        <v>209</v>
      </c>
      <c r="E130" s="29">
        <v>360000</v>
      </c>
      <c r="F130" s="54">
        <v>74940.5</v>
      </c>
    </row>
    <row r="131" spans="1:6" ht="82.5" hidden="1" x14ac:dyDescent="0.25">
      <c r="A131" s="9" t="s">
        <v>362</v>
      </c>
      <c r="B131" s="128" t="s">
        <v>363</v>
      </c>
      <c r="C131" s="128"/>
      <c r="D131" s="6"/>
      <c r="E131" s="29">
        <v>80000</v>
      </c>
      <c r="F131" s="54">
        <f>F132</f>
        <v>0</v>
      </c>
    </row>
    <row r="132" spans="1:6" hidden="1" x14ac:dyDescent="0.25">
      <c r="A132" s="9" t="s">
        <v>208</v>
      </c>
      <c r="B132" s="128"/>
      <c r="C132" s="128"/>
      <c r="D132" s="6" t="s">
        <v>209</v>
      </c>
      <c r="E132" s="29">
        <v>80000</v>
      </c>
      <c r="F132" s="54">
        <v>0</v>
      </c>
    </row>
    <row r="133" spans="1:6" ht="49.5" x14ac:dyDescent="0.25">
      <c r="A133" s="9" t="s">
        <v>364</v>
      </c>
      <c r="B133" s="128" t="s">
        <v>365</v>
      </c>
      <c r="C133" s="128"/>
      <c r="D133" s="6"/>
      <c r="E133" s="29">
        <v>200000</v>
      </c>
      <c r="F133" s="54">
        <f>F134</f>
        <v>16100</v>
      </c>
    </row>
    <row r="134" spans="1:6" x14ac:dyDescent="0.25">
      <c r="A134" s="9" t="s">
        <v>208</v>
      </c>
      <c r="B134" s="128"/>
      <c r="C134" s="128"/>
      <c r="D134" s="6" t="s">
        <v>209</v>
      </c>
      <c r="E134" s="29">
        <v>200000</v>
      </c>
      <c r="F134" s="54">
        <v>16100</v>
      </c>
    </row>
    <row r="135" spans="1:6" ht="66" hidden="1" x14ac:dyDescent="0.25">
      <c r="A135" s="9" t="s">
        <v>366</v>
      </c>
      <c r="B135" s="128" t="s">
        <v>367</v>
      </c>
      <c r="C135" s="128"/>
      <c r="D135" s="6"/>
      <c r="E135" s="29">
        <v>760000</v>
      </c>
      <c r="F135" s="54">
        <f>F136</f>
        <v>0</v>
      </c>
    </row>
    <row r="136" spans="1:6" hidden="1" x14ac:dyDescent="0.25">
      <c r="A136" s="9" t="s">
        <v>208</v>
      </c>
      <c r="B136" s="128"/>
      <c r="C136" s="128"/>
      <c r="D136" s="6" t="s">
        <v>209</v>
      </c>
      <c r="E136" s="29">
        <v>760000</v>
      </c>
      <c r="F136" s="54">
        <v>0</v>
      </c>
    </row>
    <row r="137" spans="1:6" ht="66" hidden="1" x14ac:dyDescent="0.25">
      <c r="A137" s="9" t="s">
        <v>368</v>
      </c>
      <c r="B137" s="128" t="s">
        <v>369</v>
      </c>
      <c r="C137" s="128"/>
      <c r="D137" s="6"/>
      <c r="E137" s="29">
        <v>100000</v>
      </c>
      <c r="F137" s="54">
        <f>F138</f>
        <v>0</v>
      </c>
    </row>
    <row r="138" spans="1:6" hidden="1" x14ac:dyDescent="0.25">
      <c r="A138" s="9" t="s">
        <v>208</v>
      </c>
      <c r="B138" s="128"/>
      <c r="C138" s="128"/>
      <c r="D138" s="6" t="s">
        <v>209</v>
      </c>
      <c r="E138" s="29">
        <v>100000</v>
      </c>
      <c r="F138" s="54">
        <v>0</v>
      </c>
    </row>
    <row r="139" spans="1:6" ht="82.5" x14ac:dyDescent="0.25">
      <c r="A139" s="9" t="s">
        <v>370</v>
      </c>
      <c r="B139" s="128" t="s">
        <v>371</v>
      </c>
      <c r="C139" s="128"/>
      <c r="D139" s="6"/>
      <c r="E139" s="29">
        <v>1086000</v>
      </c>
      <c r="F139" s="54">
        <f>F140</f>
        <v>130783.2</v>
      </c>
    </row>
    <row r="140" spans="1:6" x14ac:dyDescent="0.25">
      <c r="A140" s="9" t="s">
        <v>208</v>
      </c>
      <c r="B140" s="128"/>
      <c r="C140" s="128"/>
      <c r="D140" s="6" t="s">
        <v>209</v>
      </c>
      <c r="E140" s="29">
        <v>1086000</v>
      </c>
      <c r="F140" s="54">
        <v>130783.2</v>
      </c>
    </row>
    <row r="141" spans="1:6" ht="66" x14ac:dyDescent="0.25">
      <c r="A141" s="9" t="s">
        <v>372</v>
      </c>
      <c r="B141" s="128" t="s">
        <v>373</v>
      </c>
      <c r="C141" s="128"/>
      <c r="D141" s="6"/>
      <c r="E141" s="29">
        <v>3007529</v>
      </c>
      <c r="F141" s="54">
        <f>F142</f>
        <v>605228.16</v>
      </c>
    </row>
    <row r="142" spans="1:6" x14ac:dyDescent="0.25">
      <c r="A142" s="9" t="s">
        <v>208</v>
      </c>
      <c r="B142" s="128"/>
      <c r="C142" s="128"/>
      <c r="D142" s="6" t="s">
        <v>209</v>
      </c>
      <c r="E142" s="29">
        <v>3007529</v>
      </c>
      <c r="F142" s="54">
        <v>605228.16</v>
      </c>
    </row>
    <row r="143" spans="1:6" ht="66" x14ac:dyDescent="0.25">
      <c r="A143" s="9" t="s">
        <v>374</v>
      </c>
      <c r="B143" s="128" t="s">
        <v>375</v>
      </c>
      <c r="C143" s="128"/>
      <c r="D143" s="6"/>
      <c r="E143" s="29">
        <v>1000000</v>
      </c>
      <c r="F143" s="54">
        <f>F144</f>
        <v>125372.3</v>
      </c>
    </row>
    <row r="144" spans="1:6" x14ac:dyDescent="0.25">
      <c r="A144" s="9" t="s">
        <v>208</v>
      </c>
      <c r="B144" s="128"/>
      <c r="C144" s="128"/>
      <c r="D144" s="6" t="s">
        <v>209</v>
      </c>
      <c r="E144" s="29">
        <v>1000000</v>
      </c>
      <c r="F144" s="54">
        <v>125372.3</v>
      </c>
    </row>
    <row r="145" spans="1:6" ht="66" hidden="1" x14ac:dyDescent="0.25">
      <c r="A145" s="9" t="s">
        <v>376</v>
      </c>
      <c r="B145" s="128" t="s">
        <v>377</v>
      </c>
      <c r="C145" s="128"/>
      <c r="D145" s="6"/>
      <c r="E145" s="29">
        <v>20000</v>
      </c>
      <c r="F145" s="54">
        <f>F146</f>
        <v>0</v>
      </c>
    </row>
    <row r="146" spans="1:6" hidden="1" x14ac:dyDescent="0.25">
      <c r="A146" s="9" t="s">
        <v>208</v>
      </c>
      <c r="B146" s="128"/>
      <c r="C146" s="128"/>
      <c r="D146" s="6" t="s">
        <v>209</v>
      </c>
      <c r="E146" s="29">
        <v>20000</v>
      </c>
      <c r="F146" s="54">
        <v>0</v>
      </c>
    </row>
    <row r="147" spans="1:6" ht="57" customHeight="1" x14ac:dyDescent="0.25">
      <c r="A147" s="9" t="s">
        <v>378</v>
      </c>
      <c r="B147" s="128" t="s">
        <v>379</v>
      </c>
      <c r="C147" s="128"/>
      <c r="D147" s="6"/>
      <c r="E147" s="29">
        <v>644300</v>
      </c>
      <c r="F147" s="54">
        <f>F148</f>
        <v>159712.01999999999</v>
      </c>
    </row>
    <row r="148" spans="1:6" x14ac:dyDescent="0.25">
      <c r="A148" s="9" t="s">
        <v>208</v>
      </c>
      <c r="B148" s="128"/>
      <c r="C148" s="128"/>
      <c r="D148" s="6" t="s">
        <v>209</v>
      </c>
      <c r="E148" s="29">
        <v>644300</v>
      </c>
      <c r="F148" s="54">
        <v>159712.01999999999</v>
      </c>
    </row>
    <row r="149" spans="1:6" ht="49.5" hidden="1" x14ac:dyDescent="0.25">
      <c r="A149" s="9" t="s">
        <v>380</v>
      </c>
      <c r="B149" s="128" t="s">
        <v>381</v>
      </c>
      <c r="C149" s="128"/>
      <c r="D149" s="6"/>
      <c r="E149" s="29">
        <v>545000</v>
      </c>
      <c r="F149" s="54">
        <f>F150</f>
        <v>0</v>
      </c>
    </row>
    <row r="150" spans="1:6" hidden="1" x14ac:dyDescent="0.25">
      <c r="A150" s="9" t="s">
        <v>208</v>
      </c>
      <c r="B150" s="128"/>
      <c r="C150" s="128"/>
      <c r="D150" s="6" t="s">
        <v>209</v>
      </c>
      <c r="E150" s="29">
        <v>545000</v>
      </c>
      <c r="F150" s="54">
        <v>0</v>
      </c>
    </row>
    <row r="151" spans="1:6" ht="72.95" customHeight="1" x14ac:dyDescent="0.25">
      <c r="A151" s="9" t="s">
        <v>298</v>
      </c>
      <c r="B151" s="128" t="s">
        <v>382</v>
      </c>
      <c r="C151" s="128"/>
      <c r="D151" s="6"/>
      <c r="E151" s="29">
        <v>2429600</v>
      </c>
      <c r="F151" s="54">
        <f>F152</f>
        <v>581100.31999999995</v>
      </c>
    </row>
    <row r="152" spans="1:6" x14ac:dyDescent="0.25">
      <c r="A152" s="9" t="s">
        <v>208</v>
      </c>
      <c r="B152" s="128"/>
      <c r="C152" s="128"/>
      <c r="D152" s="6" t="s">
        <v>209</v>
      </c>
      <c r="E152" s="29">
        <v>2429600</v>
      </c>
      <c r="F152" s="54">
        <v>581100.31999999995</v>
      </c>
    </row>
    <row r="153" spans="1:6" ht="33" hidden="1" x14ac:dyDescent="0.25">
      <c r="A153" s="9" t="s">
        <v>383</v>
      </c>
      <c r="B153" s="128" t="s">
        <v>384</v>
      </c>
      <c r="C153" s="128"/>
      <c r="D153" s="6"/>
      <c r="E153" s="29">
        <v>2000000</v>
      </c>
      <c r="F153" s="54">
        <f>F154</f>
        <v>0</v>
      </c>
    </row>
    <row r="154" spans="1:6" hidden="1" x14ac:dyDescent="0.25">
      <c r="A154" s="9" t="s">
        <v>208</v>
      </c>
      <c r="B154" s="128"/>
      <c r="C154" s="128"/>
      <c r="D154" s="6" t="s">
        <v>209</v>
      </c>
      <c r="E154" s="29">
        <v>2000000</v>
      </c>
      <c r="F154" s="54">
        <v>0</v>
      </c>
    </row>
    <row r="155" spans="1:6" ht="49.5" hidden="1" x14ac:dyDescent="0.25">
      <c r="A155" s="9" t="s">
        <v>385</v>
      </c>
      <c r="B155" s="128" t="s">
        <v>386</v>
      </c>
      <c r="C155" s="128"/>
      <c r="D155" s="6"/>
      <c r="E155" s="29">
        <v>3600000</v>
      </c>
      <c r="F155" s="54">
        <f>F156</f>
        <v>0</v>
      </c>
    </row>
    <row r="156" spans="1:6" hidden="1" x14ac:dyDescent="0.25">
      <c r="A156" s="9" t="s">
        <v>208</v>
      </c>
      <c r="B156" s="128"/>
      <c r="C156" s="128"/>
      <c r="D156" s="6" t="s">
        <v>209</v>
      </c>
      <c r="E156" s="29">
        <v>3600000</v>
      </c>
      <c r="F156" s="54">
        <v>0</v>
      </c>
    </row>
    <row r="157" spans="1:6" x14ac:dyDescent="0.25">
      <c r="A157" s="8" t="s">
        <v>185</v>
      </c>
      <c r="B157" s="163"/>
      <c r="C157" s="164"/>
      <c r="D157" s="41"/>
      <c r="E157" s="32">
        <v>555610262</v>
      </c>
      <c r="F157" s="51">
        <f>F4+F51+F75+F94</f>
        <v>189629687.39999998</v>
      </c>
    </row>
    <row r="158" spans="1:6" x14ac:dyDescent="0.25">
      <c r="A158" s="59" t="s">
        <v>393</v>
      </c>
      <c r="B158" s="165"/>
      <c r="C158" s="165"/>
      <c r="D158" s="60"/>
      <c r="E158" s="61">
        <f>Пр1!B13</f>
        <v>-39610779</v>
      </c>
      <c r="F158" s="61">
        <f>Пр1!C13</f>
        <v>-8634071.3999999762</v>
      </c>
    </row>
  </sheetData>
  <mergeCells count="159">
    <mergeCell ref="B156:C156"/>
    <mergeCell ref="B157:C157"/>
    <mergeCell ref="B158:C158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B4:C4"/>
    <mergeCell ref="B5:C5"/>
    <mergeCell ref="B12:C12"/>
    <mergeCell ref="B13:C13"/>
    <mergeCell ref="B14:C14"/>
    <mergeCell ref="A2:F2"/>
    <mergeCell ref="C1:F1"/>
    <mergeCell ref="B3:C3"/>
  </mergeCells>
  <pageMargins left="0.7" right="0.7" top="0.75" bottom="0.75" header="0.3" footer="0.3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selection activeCell="H10" sqref="H10"/>
    </sheetView>
  </sheetViews>
  <sheetFormatPr defaultColWidth="9.140625" defaultRowHeight="16.5" x14ac:dyDescent="0.25"/>
  <cols>
    <col min="1" max="1" width="48.5703125" style="12" customWidth="1"/>
    <col min="2" max="2" width="26.5703125" style="40" customWidth="1"/>
    <col min="3" max="3" width="15.7109375" style="64" hidden="1" customWidth="1"/>
    <col min="4" max="4" width="24.7109375" style="64" customWidth="1"/>
    <col min="5" max="5" width="13.5703125" style="40" hidden="1" customWidth="1"/>
    <col min="6" max="16384" width="9.140625" style="1"/>
  </cols>
  <sheetData>
    <row r="1" spans="1:6" ht="82.5" customHeight="1" x14ac:dyDescent="0.25">
      <c r="A1" s="80"/>
      <c r="B1" s="109" t="s">
        <v>504</v>
      </c>
      <c r="C1" s="109"/>
      <c r="D1" s="109"/>
      <c r="E1" s="109"/>
    </row>
    <row r="2" spans="1:6" ht="57" customHeight="1" x14ac:dyDescent="0.25">
      <c r="A2" s="108" t="s">
        <v>467</v>
      </c>
      <c r="B2" s="108"/>
      <c r="C2" s="108"/>
      <c r="D2" s="108"/>
      <c r="E2" s="108"/>
    </row>
    <row r="3" spans="1:6" ht="73.5" customHeight="1" x14ac:dyDescent="0.25">
      <c r="A3" s="128" t="s">
        <v>130</v>
      </c>
      <c r="B3" s="128"/>
      <c r="C3" s="50" t="s">
        <v>464</v>
      </c>
      <c r="D3" s="50" t="s">
        <v>494</v>
      </c>
      <c r="E3" s="6" t="s">
        <v>10</v>
      </c>
    </row>
    <row r="4" spans="1:6" ht="33" customHeight="1" x14ac:dyDescent="0.25">
      <c r="A4" s="168" t="s">
        <v>394</v>
      </c>
      <c r="B4" s="168"/>
      <c r="C4" s="26">
        <v>4240000</v>
      </c>
      <c r="D4" s="67">
        <f>D5</f>
        <v>0</v>
      </c>
      <c r="E4" s="81">
        <f>D4/C4*100</f>
        <v>0</v>
      </c>
      <c r="F4" s="5"/>
    </row>
    <row r="5" spans="1:6" x14ac:dyDescent="0.25">
      <c r="A5" s="125" t="s">
        <v>395</v>
      </c>
      <c r="B5" s="125"/>
      <c r="C5" s="29">
        <v>4240000</v>
      </c>
      <c r="D5" s="54">
        <v>0</v>
      </c>
      <c r="E5" s="81">
        <f t="shared" ref="E5:E68" si="0">D5/C5*100</f>
        <v>0</v>
      </c>
    </row>
    <row r="6" spans="1:6" ht="47.25" customHeight="1" x14ac:dyDescent="0.25">
      <c r="A6" s="126" t="s">
        <v>396</v>
      </c>
      <c r="B6" s="126"/>
      <c r="C6" s="32">
        <v>1800000</v>
      </c>
      <c r="D6" s="51">
        <f>D7</f>
        <v>599000</v>
      </c>
      <c r="E6" s="81">
        <f t="shared" si="0"/>
        <v>33.277777777777779</v>
      </c>
    </row>
    <row r="7" spans="1:6" x14ac:dyDescent="0.25">
      <c r="A7" s="125" t="s">
        <v>395</v>
      </c>
      <c r="B7" s="125"/>
      <c r="C7" s="29">
        <v>1800000</v>
      </c>
      <c r="D7" s="54">
        <v>599000</v>
      </c>
      <c r="E7" s="81">
        <f t="shared" si="0"/>
        <v>33.277777777777779</v>
      </c>
    </row>
    <row r="8" spans="1:6" ht="50.25" customHeight="1" x14ac:dyDescent="0.25">
      <c r="A8" s="126" t="s">
        <v>397</v>
      </c>
      <c r="B8" s="126"/>
      <c r="C8" s="32">
        <v>15516434</v>
      </c>
      <c r="D8" s="51">
        <f>D9</f>
        <v>0</v>
      </c>
      <c r="E8" s="81">
        <f t="shared" si="0"/>
        <v>0</v>
      </c>
    </row>
    <row r="9" spans="1:6" x14ac:dyDescent="0.25">
      <c r="A9" s="125" t="s">
        <v>395</v>
      </c>
      <c r="B9" s="125"/>
      <c r="C9" s="29">
        <v>15516434</v>
      </c>
      <c r="D9" s="54">
        <v>0</v>
      </c>
      <c r="E9" s="81">
        <f t="shared" si="0"/>
        <v>0</v>
      </c>
    </row>
    <row r="10" spans="1:6" ht="31.7" customHeight="1" x14ac:dyDescent="0.25">
      <c r="A10" s="126" t="s">
        <v>398</v>
      </c>
      <c r="B10" s="126"/>
      <c r="C10" s="32">
        <v>9109110</v>
      </c>
      <c r="D10" s="51">
        <f>D11</f>
        <v>0</v>
      </c>
      <c r="E10" s="81">
        <f t="shared" si="0"/>
        <v>0</v>
      </c>
    </row>
    <row r="11" spans="1:6" x14ac:dyDescent="0.25">
      <c r="A11" s="125" t="s">
        <v>395</v>
      </c>
      <c r="B11" s="125"/>
      <c r="C11" s="29">
        <v>9109110</v>
      </c>
      <c r="D11" s="54">
        <v>0</v>
      </c>
      <c r="E11" s="81">
        <f t="shared" si="0"/>
        <v>0</v>
      </c>
    </row>
    <row r="12" spans="1:6" ht="32.25" customHeight="1" x14ac:dyDescent="0.25">
      <c r="A12" s="126" t="s">
        <v>399</v>
      </c>
      <c r="B12" s="126"/>
      <c r="C12" s="32">
        <v>22095774</v>
      </c>
      <c r="D12" s="51">
        <f>D13</f>
        <v>0</v>
      </c>
      <c r="E12" s="81">
        <f t="shared" si="0"/>
        <v>0</v>
      </c>
    </row>
    <row r="13" spans="1:6" x14ac:dyDescent="0.25">
      <c r="A13" s="125" t="s">
        <v>395</v>
      </c>
      <c r="B13" s="125"/>
      <c r="C13" s="29">
        <v>22095774</v>
      </c>
      <c r="D13" s="54">
        <v>0</v>
      </c>
      <c r="E13" s="81">
        <f t="shared" si="0"/>
        <v>0</v>
      </c>
    </row>
    <row r="14" spans="1:6" ht="48" customHeight="1" x14ac:dyDescent="0.25">
      <c r="A14" s="126" t="s">
        <v>400</v>
      </c>
      <c r="B14" s="126"/>
      <c r="C14" s="32">
        <v>721385</v>
      </c>
      <c r="D14" s="51">
        <f>D15</f>
        <v>0</v>
      </c>
      <c r="E14" s="81">
        <f t="shared" si="0"/>
        <v>0</v>
      </c>
    </row>
    <row r="15" spans="1:6" x14ac:dyDescent="0.25">
      <c r="A15" s="125" t="s">
        <v>395</v>
      </c>
      <c r="B15" s="125"/>
      <c r="C15" s="29">
        <v>721385</v>
      </c>
      <c r="D15" s="54">
        <v>0</v>
      </c>
      <c r="E15" s="81">
        <f t="shared" si="0"/>
        <v>0</v>
      </c>
    </row>
    <row r="16" spans="1:6" ht="45" customHeight="1" x14ac:dyDescent="0.25">
      <c r="A16" s="126" t="s">
        <v>401</v>
      </c>
      <c r="B16" s="126"/>
      <c r="C16" s="32">
        <v>7900000</v>
      </c>
      <c r="D16" s="51">
        <f>D17</f>
        <v>7232798.5099999998</v>
      </c>
      <c r="E16" s="81">
        <f t="shared" si="0"/>
        <v>91.554411518987351</v>
      </c>
    </row>
    <row r="17" spans="1:5" x14ac:dyDescent="0.25">
      <c r="A17" s="125" t="s">
        <v>395</v>
      </c>
      <c r="B17" s="125"/>
      <c r="C17" s="29">
        <v>7900000</v>
      </c>
      <c r="D17" s="54">
        <v>7232798.5099999998</v>
      </c>
      <c r="E17" s="81">
        <f t="shared" si="0"/>
        <v>91.554411518987351</v>
      </c>
    </row>
    <row r="18" spans="1:5" ht="65.25" customHeight="1" x14ac:dyDescent="0.25">
      <c r="A18" s="126" t="s">
        <v>402</v>
      </c>
      <c r="B18" s="126"/>
      <c r="C18" s="32">
        <v>1195000</v>
      </c>
      <c r="D18" s="51">
        <f>D19</f>
        <v>286644.58</v>
      </c>
      <c r="E18" s="81">
        <f t="shared" si="0"/>
        <v>23.986994142259416</v>
      </c>
    </row>
    <row r="19" spans="1:5" x14ac:dyDescent="0.25">
      <c r="A19" s="125" t="s">
        <v>395</v>
      </c>
      <c r="B19" s="125"/>
      <c r="C19" s="29">
        <v>1195000</v>
      </c>
      <c r="D19" s="54">
        <v>286644.58</v>
      </c>
      <c r="E19" s="81">
        <f t="shared" si="0"/>
        <v>23.986994142259416</v>
      </c>
    </row>
    <row r="20" spans="1:5" ht="48.75" customHeight="1" x14ac:dyDescent="0.25">
      <c r="A20" s="126" t="s">
        <v>403</v>
      </c>
      <c r="B20" s="126"/>
      <c r="C20" s="32">
        <v>20040139</v>
      </c>
      <c r="D20" s="51">
        <f>D21</f>
        <v>4837122.03</v>
      </c>
      <c r="E20" s="81">
        <f t="shared" si="0"/>
        <v>24.13716806056086</v>
      </c>
    </row>
    <row r="21" spans="1:5" x14ac:dyDescent="0.25">
      <c r="A21" s="125" t="s">
        <v>395</v>
      </c>
      <c r="B21" s="125"/>
      <c r="C21" s="29">
        <v>20040139</v>
      </c>
      <c r="D21" s="54">
        <v>4837122.03</v>
      </c>
      <c r="E21" s="81">
        <f t="shared" si="0"/>
        <v>24.13716806056086</v>
      </c>
    </row>
    <row r="22" spans="1:5" ht="48" customHeight="1" x14ac:dyDescent="0.25">
      <c r="A22" s="126" t="s">
        <v>404</v>
      </c>
      <c r="B22" s="126"/>
      <c r="C22" s="32">
        <v>3000000</v>
      </c>
      <c r="D22" s="51">
        <f>D23</f>
        <v>113990.08</v>
      </c>
      <c r="E22" s="81">
        <f t="shared" si="0"/>
        <v>3.7996693333333331</v>
      </c>
    </row>
    <row r="23" spans="1:5" x14ac:dyDescent="0.25">
      <c r="A23" s="125" t="s">
        <v>395</v>
      </c>
      <c r="B23" s="125"/>
      <c r="C23" s="29">
        <v>3000000</v>
      </c>
      <c r="D23" s="54">
        <v>113990.08</v>
      </c>
      <c r="E23" s="81">
        <f t="shared" si="0"/>
        <v>3.7996693333333331</v>
      </c>
    </row>
    <row r="24" spans="1:5" ht="34.5" customHeight="1" x14ac:dyDescent="0.25">
      <c r="A24" s="126" t="s">
        <v>405</v>
      </c>
      <c r="B24" s="126"/>
      <c r="C24" s="32">
        <v>18626000</v>
      </c>
      <c r="D24" s="51">
        <f>D25</f>
        <v>3229723.31</v>
      </c>
      <c r="E24" s="81">
        <f t="shared" si="0"/>
        <v>17.339865295823042</v>
      </c>
    </row>
    <row r="25" spans="1:5" x14ac:dyDescent="0.25">
      <c r="A25" s="125" t="s">
        <v>395</v>
      </c>
      <c r="B25" s="125"/>
      <c r="C25" s="29">
        <v>18626000</v>
      </c>
      <c r="D25" s="54">
        <v>3229723.31</v>
      </c>
      <c r="E25" s="81">
        <f t="shared" si="0"/>
        <v>17.339865295823042</v>
      </c>
    </row>
    <row r="26" spans="1:5" ht="34.5" customHeight="1" x14ac:dyDescent="0.25">
      <c r="A26" s="126" t="s">
        <v>406</v>
      </c>
      <c r="B26" s="126"/>
      <c r="C26" s="32">
        <v>13706300</v>
      </c>
      <c r="D26" s="51">
        <f>D27</f>
        <v>0</v>
      </c>
      <c r="E26" s="81">
        <f t="shared" si="0"/>
        <v>0</v>
      </c>
    </row>
    <row r="27" spans="1:5" x14ac:dyDescent="0.25">
      <c r="A27" s="125" t="s">
        <v>395</v>
      </c>
      <c r="B27" s="125"/>
      <c r="C27" s="29">
        <v>13706300</v>
      </c>
      <c r="D27" s="54">
        <v>0</v>
      </c>
      <c r="E27" s="81">
        <f t="shared" si="0"/>
        <v>0</v>
      </c>
    </row>
    <row r="28" spans="1:5" ht="35.25" customHeight="1" x14ac:dyDescent="0.25">
      <c r="A28" s="126" t="s">
        <v>407</v>
      </c>
      <c r="B28" s="126"/>
      <c r="C28" s="32">
        <v>150000000</v>
      </c>
      <c r="D28" s="51">
        <f>D29</f>
        <v>137423171.66</v>
      </c>
      <c r="E28" s="81">
        <f t="shared" si="0"/>
        <v>91.615447773333329</v>
      </c>
    </row>
    <row r="29" spans="1:5" x14ac:dyDescent="0.25">
      <c r="A29" s="125" t="s">
        <v>395</v>
      </c>
      <c r="B29" s="125"/>
      <c r="C29" s="29">
        <v>150000000</v>
      </c>
      <c r="D29" s="54">
        <v>137423171.66</v>
      </c>
      <c r="E29" s="81">
        <f t="shared" si="0"/>
        <v>91.615447773333329</v>
      </c>
    </row>
    <row r="30" spans="1:5" ht="51" customHeight="1" x14ac:dyDescent="0.25">
      <c r="A30" s="126" t="s">
        <v>408</v>
      </c>
      <c r="B30" s="126"/>
      <c r="C30" s="32">
        <v>22690848</v>
      </c>
      <c r="D30" s="51">
        <f>D31</f>
        <v>5446246.96</v>
      </c>
      <c r="E30" s="81">
        <f t="shared" si="0"/>
        <v>24.001954268082002</v>
      </c>
    </row>
    <row r="31" spans="1:5" x14ac:dyDescent="0.25">
      <c r="A31" s="125" t="s">
        <v>395</v>
      </c>
      <c r="B31" s="125"/>
      <c r="C31" s="29">
        <v>22690848</v>
      </c>
      <c r="D31" s="54">
        <v>5446246.96</v>
      </c>
      <c r="E31" s="81">
        <f t="shared" si="0"/>
        <v>24.001954268082002</v>
      </c>
    </row>
    <row r="32" spans="1:5" ht="48" customHeight="1" x14ac:dyDescent="0.25">
      <c r="A32" s="126" t="s">
        <v>409</v>
      </c>
      <c r="B32" s="126"/>
      <c r="C32" s="32">
        <v>4736850</v>
      </c>
      <c r="D32" s="51">
        <f>D33</f>
        <v>0</v>
      </c>
      <c r="E32" s="81">
        <f t="shared" si="0"/>
        <v>0</v>
      </c>
    </row>
    <row r="33" spans="1:5" x14ac:dyDescent="0.25">
      <c r="A33" s="125" t="s">
        <v>395</v>
      </c>
      <c r="B33" s="125"/>
      <c r="C33" s="29">
        <v>4736850</v>
      </c>
      <c r="D33" s="54">
        <v>0</v>
      </c>
      <c r="E33" s="81">
        <f t="shared" si="0"/>
        <v>0</v>
      </c>
    </row>
    <row r="34" spans="1:5" ht="49.7" customHeight="1" x14ac:dyDescent="0.25">
      <c r="A34" s="126" t="s">
        <v>410</v>
      </c>
      <c r="B34" s="126"/>
      <c r="C34" s="32">
        <v>90000000</v>
      </c>
      <c r="D34" s="51">
        <f>D35</f>
        <v>0</v>
      </c>
      <c r="E34" s="81">
        <f t="shared" si="0"/>
        <v>0</v>
      </c>
    </row>
    <row r="35" spans="1:5" x14ac:dyDescent="0.25">
      <c r="A35" s="125" t="s">
        <v>395</v>
      </c>
      <c r="B35" s="125"/>
      <c r="C35" s="29">
        <v>90000000</v>
      </c>
      <c r="D35" s="54">
        <v>0</v>
      </c>
      <c r="E35" s="81">
        <f t="shared" si="0"/>
        <v>0</v>
      </c>
    </row>
    <row r="36" spans="1:5" ht="47.25" customHeight="1" x14ac:dyDescent="0.25">
      <c r="A36" s="126" t="s">
        <v>411</v>
      </c>
      <c r="B36" s="126"/>
      <c r="C36" s="32">
        <v>6300000</v>
      </c>
      <c r="D36" s="51">
        <f>D37</f>
        <v>0</v>
      </c>
      <c r="E36" s="81">
        <f t="shared" si="0"/>
        <v>0</v>
      </c>
    </row>
    <row r="37" spans="1:5" x14ac:dyDescent="0.25">
      <c r="A37" s="125" t="s">
        <v>395</v>
      </c>
      <c r="B37" s="125"/>
      <c r="C37" s="29">
        <v>6300000</v>
      </c>
      <c r="D37" s="54">
        <v>0</v>
      </c>
      <c r="E37" s="81">
        <f t="shared" si="0"/>
        <v>0</v>
      </c>
    </row>
    <row r="38" spans="1:5" ht="36" customHeight="1" x14ac:dyDescent="0.25">
      <c r="A38" s="126" t="s">
        <v>412</v>
      </c>
      <c r="B38" s="126"/>
      <c r="C38" s="32">
        <v>8400000</v>
      </c>
      <c r="D38" s="51">
        <f>D39</f>
        <v>0</v>
      </c>
      <c r="E38" s="81">
        <f t="shared" si="0"/>
        <v>0</v>
      </c>
    </row>
    <row r="39" spans="1:5" x14ac:dyDescent="0.25">
      <c r="A39" s="125" t="s">
        <v>395</v>
      </c>
      <c r="B39" s="125"/>
      <c r="C39" s="29">
        <v>8400000</v>
      </c>
      <c r="D39" s="54">
        <v>0</v>
      </c>
      <c r="E39" s="81">
        <f t="shared" si="0"/>
        <v>0</v>
      </c>
    </row>
    <row r="40" spans="1:5" ht="45.95" customHeight="1" x14ac:dyDescent="0.25">
      <c r="A40" s="126" t="s">
        <v>413</v>
      </c>
      <c r="B40" s="126"/>
      <c r="C40" s="32">
        <v>3599898</v>
      </c>
      <c r="D40" s="51">
        <f>D41</f>
        <v>766994.4</v>
      </c>
      <c r="E40" s="81">
        <f t="shared" si="0"/>
        <v>21.306003670103987</v>
      </c>
    </row>
    <row r="41" spans="1:5" x14ac:dyDescent="0.25">
      <c r="A41" s="125" t="s">
        <v>395</v>
      </c>
      <c r="B41" s="125"/>
      <c r="C41" s="29">
        <v>3599898</v>
      </c>
      <c r="D41" s="54">
        <v>766994.4</v>
      </c>
      <c r="E41" s="81">
        <f t="shared" si="0"/>
        <v>21.306003670103987</v>
      </c>
    </row>
    <row r="42" spans="1:5" ht="34.5" customHeight="1" x14ac:dyDescent="0.25">
      <c r="A42" s="126" t="s">
        <v>414</v>
      </c>
      <c r="B42" s="126"/>
      <c r="C42" s="32">
        <v>38000000</v>
      </c>
      <c r="D42" s="51">
        <f>D43</f>
        <v>8276872.21</v>
      </c>
      <c r="E42" s="81">
        <f t="shared" si="0"/>
        <v>21.781242657894737</v>
      </c>
    </row>
    <row r="43" spans="1:5" x14ac:dyDescent="0.25">
      <c r="A43" s="125" t="s">
        <v>395</v>
      </c>
      <c r="B43" s="125"/>
      <c r="C43" s="29">
        <v>38000000</v>
      </c>
      <c r="D43" s="54">
        <v>8276872.21</v>
      </c>
      <c r="E43" s="81">
        <f t="shared" si="0"/>
        <v>21.781242657894737</v>
      </c>
    </row>
    <row r="44" spans="1:5" ht="33" customHeight="1" x14ac:dyDescent="0.25">
      <c r="A44" s="126" t="s">
        <v>415</v>
      </c>
      <c r="B44" s="126"/>
      <c r="C44" s="32">
        <v>14737841</v>
      </c>
      <c r="D44" s="51">
        <f>D45</f>
        <v>834262.69</v>
      </c>
      <c r="E44" s="81">
        <f t="shared" si="0"/>
        <v>5.6606845602418963</v>
      </c>
    </row>
    <row r="45" spans="1:5" x14ac:dyDescent="0.25">
      <c r="A45" s="125" t="s">
        <v>395</v>
      </c>
      <c r="B45" s="125"/>
      <c r="C45" s="29">
        <v>14737841</v>
      </c>
      <c r="D45" s="54">
        <v>834262.69</v>
      </c>
      <c r="E45" s="81">
        <f t="shared" si="0"/>
        <v>5.6606845602418963</v>
      </c>
    </row>
    <row r="46" spans="1:5" ht="34.5" customHeight="1" x14ac:dyDescent="0.25">
      <c r="A46" s="126" t="s">
        <v>416</v>
      </c>
      <c r="B46" s="126"/>
      <c r="C46" s="32">
        <v>196670</v>
      </c>
      <c r="D46" s="51">
        <f>D47</f>
        <v>0</v>
      </c>
      <c r="E46" s="81">
        <f t="shared" si="0"/>
        <v>0</v>
      </c>
    </row>
    <row r="47" spans="1:5" x14ac:dyDescent="0.25">
      <c r="A47" s="125" t="s">
        <v>395</v>
      </c>
      <c r="B47" s="125"/>
      <c r="C47" s="29">
        <v>196670</v>
      </c>
      <c r="D47" s="54">
        <v>0</v>
      </c>
      <c r="E47" s="81">
        <f t="shared" si="0"/>
        <v>0</v>
      </c>
    </row>
    <row r="48" spans="1:5" ht="35.25" customHeight="1" x14ac:dyDescent="0.25">
      <c r="A48" s="126" t="s">
        <v>417</v>
      </c>
      <c r="B48" s="126"/>
      <c r="C48" s="32">
        <v>471000</v>
      </c>
      <c r="D48" s="51">
        <f>D49</f>
        <v>1928.29</v>
      </c>
      <c r="E48" s="81">
        <f t="shared" si="0"/>
        <v>0.40940339702760081</v>
      </c>
    </row>
    <row r="49" spans="1:5" x14ac:dyDescent="0.25">
      <c r="A49" s="125" t="s">
        <v>395</v>
      </c>
      <c r="B49" s="125"/>
      <c r="C49" s="29">
        <v>471000</v>
      </c>
      <c r="D49" s="54">
        <v>1928.29</v>
      </c>
      <c r="E49" s="81">
        <f t="shared" si="0"/>
        <v>0.40940339702760081</v>
      </c>
    </row>
    <row r="50" spans="1:5" ht="35.25" customHeight="1" x14ac:dyDescent="0.25">
      <c r="A50" s="126" t="s">
        <v>418</v>
      </c>
      <c r="B50" s="126"/>
      <c r="C50" s="32">
        <v>54818</v>
      </c>
      <c r="D50" s="51">
        <f>D51</f>
        <v>16740.400000000001</v>
      </c>
      <c r="E50" s="81">
        <f t="shared" si="0"/>
        <v>30.538144405122409</v>
      </c>
    </row>
    <row r="51" spans="1:5" x14ac:dyDescent="0.25">
      <c r="A51" s="125" t="s">
        <v>395</v>
      </c>
      <c r="B51" s="125"/>
      <c r="C51" s="29">
        <v>54818</v>
      </c>
      <c r="D51" s="54">
        <v>16740.400000000001</v>
      </c>
      <c r="E51" s="81">
        <f t="shared" si="0"/>
        <v>30.538144405122409</v>
      </c>
    </row>
    <row r="52" spans="1:5" ht="30.75" customHeight="1" x14ac:dyDescent="0.25">
      <c r="A52" s="126" t="s">
        <v>419</v>
      </c>
      <c r="B52" s="126"/>
      <c r="C52" s="32">
        <v>19646578</v>
      </c>
      <c r="D52" s="51">
        <f>D53</f>
        <v>8502187.8699999992</v>
      </c>
      <c r="E52" s="81">
        <f t="shared" si="0"/>
        <v>43.27566800691703</v>
      </c>
    </row>
    <row r="53" spans="1:5" x14ac:dyDescent="0.25">
      <c r="A53" s="125" t="s">
        <v>395</v>
      </c>
      <c r="B53" s="125"/>
      <c r="C53" s="29">
        <v>19646578</v>
      </c>
      <c r="D53" s="54">
        <v>8502187.8699999992</v>
      </c>
      <c r="E53" s="81">
        <f t="shared" si="0"/>
        <v>43.27566800691703</v>
      </c>
    </row>
    <row r="54" spans="1:5" ht="37.5" customHeight="1" x14ac:dyDescent="0.25">
      <c r="A54" s="126" t="s">
        <v>420</v>
      </c>
      <c r="B54" s="126"/>
      <c r="C54" s="32">
        <v>2218116</v>
      </c>
      <c r="D54" s="51">
        <f>D55</f>
        <v>350000</v>
      </c>
      <c r="E54" s="81">
        <f t="shared" si="0"/>
        <v>15.779156725797931</v>
      </c>
    </row>
    <row r="55" spans="1:5" x14ac:dyDescent="0.25">
      <c r="A55" s="125" t="s">
        <v>395</v>
      </c>
      <c r="B55" s="125"/>
      <c r="C55" s="29">
        <v>2218116</v>
      </c>
      <c r="D55" s="54">
        <v>350000</v>
      </c>
      <c r="E55" s="81">
        <f t="shared" si="0"/>
        <v>15.779156725797931</v>
      </c>
    </row>
    <row r="56" spans="1:5" ht="50.25" customHeight="1" x14ac:dyDescent="0.25">
      <c r="A56" s="126" t="s">
        <v>421</v>
      </c>
      <c r="B56" s="126"/>
      <c r="C56" s="32">
        <v>2300000</v>
      </c>
      <c r="D56" s="51">
        <f>D57</f>
        <v>0</v>
      </c>
      <c r="E56" s="81">
        <f t="shared" si="0"/>
        <v>0</v>
      </c>
    </row>
    <row r="57" spans="1:5" x14ac:dyDescent="0.25">
      <c r="A57" s="125" t="s">
        <v>395</v>
      </c>
      <c r="B57" s="125"/>
      <c r="C57" s="29">
        <v>2300000</v>
      </c>
      <c r="D57" s="54">
        <v>0</v>
      </c>
      <c r="E57" s="81">
        <f t="shared" si="0"/>
        <v>0</v>
      </c>
    </row>
    <row r="58" spans="1:5" ht="36" customHeight="1" x14ac:dyDescent="0.25">
      <c r="A58" s="126" t="s">
        <v>422</v>
      </c>
      <c r="B58" s="126"/>
      <c r="C58" s="32">
        <v>4940000</v>
      </c>
      <c r="D58" s="51">
        <f>D59</f>
        <v>0</v>
      </c>
      <c r="E58" s="81">
        <f t="shared" si="0"/>
        <v>0</v>
      </c>
    </row>
    <row r="59" spans="1:5" x14ac:dyDescent="0.25">
      <c r="A59" s="125" t="s">
        <v>395</v>
      </c>
      <c r="B59" s="125"/>
      <c r="C59" s="29">
        <v>4940000</v>
      </c>
      <c r="D59" s="54">
        <v>0</v>
      </c>
      <c r="E59" s="81">
        <f t="shared" si="0"/>
        <v>0</v>
      </c>
    </row>
    <row r="60" spans="1:5" ht="30" customHeight="1" x14ac:dyDescent="0.25">
      <c r="A60" s="126" t="s">
        <v>423</v>
      </c>
      <c r="B60" s="126"/>
      <c r="C60" s="32">
        <v>29832076</v>
      </c>
      <c r="D60" s="51">
        <f>D61</f>
        <v>8300000</v>
      </c>
      <c r="E60" s="81">
        <f t="shared" si="0"/>
        <v>27.822401632390587</v>
      </c>
    </row>
    <row r="61" spans="1:5" x14ac:dyDescent="0.25">
      <c r="A61" s="125" t="s">
        <v>395</v>
      </c>
      <c r="B61" s="125"/>
      <c r="C61" s="29">
        <v>29832076</v>
      </c>
      <c r="D61" s="54">
        <v>8300000</v>
      </c>
      <c r="E61" s="81">
        <f t="shared" si="0"/>
        <v>27.822401632390587</v>
      </c>
    </row>
    <row r="62" spans="1:5" x14ac:dyDescent="0.25">
      <c r="A62" s="126" t="s">
        <v>424</v>
      </c>
      <c r="B62" s="126"/>
      <c r="C62" s="32">
        <v>380000</v>
      </c>
      <c r="D62" s="51">
        <f>D63</f>
        <v>0</v>
      </c>
      <c r="E62" s="81">
        <f t="shared" si="0"/>
        <v>0</v>
      </c>
    </row>
    <row r="63" spans="1:5" x14ac:dyDescent="0.25">
      <c r="A63" s="125" t="s">
        <v>395</v>
      </c>
      <c r="B63" s="125"/>
      <c r="C63" s="29">
        <v>380000</v>
      </c>
      <c r="D63" s="54">
        <v>0</v>
      </c>
      <c r="E63" s="81">
        <f t="shared" si="0"/>
        <v>0</v>
      </c>
    </row>
    <row r="64" spans="1:5" x14ac:dyDescent="0.25">
      <c r="A64" s="126" t="s">
        <v>425</v>
      </c>
      <c r="B64" s="126"/>
      <c r="C64" s="32">
        <v>4700000</v>
      </c>
      <c r="D64" s="51">
        <f>D65</f>
        <v>0</v>
      </c>
      <c r="E64" s="81">
        <f t="shared" si="0"/>
        <v>0</v>
      </c>
    </row>
    <row r="65" spans="1:5" x14ac:dyDescent="0.25">
      <c r="A65" s="125" t="s">
        <v>395</v>
      </c>
      <c r="B65" s="125"/>
      <c r="C65" s="29">
        <v>4700000</v>
      </c>
      <c r="D65" s="54">
        <v>0</v>
      </c>
      <c r="E65" s="81">
        <f t="shared" si="0"/>
        <v>0</v>
      </c>
    </row>
    <row r="66" spans="1:5" ht="45" customHeight="1" x14ac:dyDescent="0.25">
      <c r="A66" s="126" t="s">
        <v>426</v>
      </c>
      <c r="B66" s="126"/>
      <c r="C66" s="32">
        <v>1480000</v>
      </c>
      <c r="D66" s="51">
        <f>D67</f>
        <v>121975.2</v>
      </c>
      <c r="E66" s="81">
        <f t="shared" si="0"/>
        <v>8.2415675675675679</v>
      </c>
    </row>
    <row r="67" spans="1:5" x14ac:dyDescent="0.25">
      <c r="A67" s="125" t="s">
        <v>395</v>
      </c>
      <c r="B67" s="125"/>
      <c r="C67" s="29">
        <v>1480000</v>
      </c>
      <c r="D67" s="54">
        <v>121975.2</v>
      </c>
      <c r="E67" s="81">
        <f t="shared" si="0"/>
        <v>8.2415675675675679</v>
      </c>
    </row>
    <row r="68" spans="1:5" ht="36" customHeight="1" x14ac:dyDescent="0.25">
      <c r="A68" s="126" t="s">
        <v>427</v>
      </c>
      <c r="B68" s="126"/>
      <c r="C68" s="32">
        <v>4600000</v>
      </c>
      <c r="D68" s="51">
        <f>D69</f>
        <v>225185.6</v>
      </c>
      <c r="E68" s="81">
        <f t="shared" si="0"/>
        <v>4.8953391304347829</v>
      </c>
    </row>
    <row r="69" spans="1:5" x14ac:dyDescent="0.25">
      <c r="A69" s="125" t="s">
        <v>395</v>
      </c>
      <c r="B69" s="125"/>
      <c r="C69" s="29">
        <v>4600000</v>
      </c>
      <c r="D69" s="54">
        <v>225185.6</v>
      </c>
      <c r="E69" s="81">
        <f t="shared" ref="E69:E110" si="1">D69/C69*100</f>
        <v>4.8953391304347829</v>
      </c>
    </row>
    <row r="70" spans="1:5" ht="34.5" customHeight="1" x14ac:dyDescent="0.25">
      <c r="A70" s="126" t="s">
        <v>428</v>
      </c>
      <c r="B70" s="126"/>
      <c r="C70" s="32">
        <v>1100000</v>
      </c>
      <c r="D70" s="51">
        <f>D71</f>
        <v>160257.20000000001</v>
      </c>
      <c r="E70" s="81">
        <f t="shared" si="1"/>
        <v>14.568836363636365</v>
      </c>
    </row>
    <row r="71" spans="1:5" x14ac:dyDescent="0.25">
      <c r="A71" s="125" t="s">
        <v>395</v>
      </c>
      <c r="B71" s="125"/>
      <c r="C71" s="29">
        <v>1100000</v>
      </c>
      <c r="D71" s="54">
        <v>160257.20000000001</v>
      </c>
      <c r="E71" s="81">
        <f t="shared" si="1"/>
        <v>14.568836363636365</v>
      </c>
    </row>
    <row r="72" spans="1:5" ht="51.75" customHeight="1" x14ac:dyDescent="0.25">
      <c r="A72" s="126" t="s">
        <v>429</v>
      </c>
      <c r="B72" s="126"/>
      <c r="C72" s="32">
        <v>200000</v>
      </c>
      <c r="D72" s="51">
        <f>D73</f>
        <v>0</v>
      </c>
      <c r="E72" s="81">
        <f t="shared" si="1"/>
        <v>0</v>
      </c>
    </row>
    <row r="73" spans="1:5" x14ac:dyDescent="0.25">
      <c r="A73" s="125" t="s">
        <v>395</v>
      </c>
      <c r="B73" s="125"/>
      <c r="C73" s="29">
        <v>200000</v>
      </c>
      <c r="D73" s="54">
        <v>0</v>
      </c>
      <c r="E73" s="81">
        <f t="shared" si="1"/>
        <v>0</v>
      </c>
    </row>
    <row r="74" spans="1:5" ht="50.25" customHeight="1" x14ac:dyDescent="0.25">
      <c r="A74" s="126" t="s">
        <v>430</v>
      </c>
      <c r="B74" s="126"/>
      <c r="C74" s="32">
        <v>120000</v>
      </c>
      <c r="D74" s="51">
        <f>D75</f>
        <v>0</v>
      </c>
      <c r="E74" s="81">
        <f t="shared" si="1"/>
        <v>0</v>
      </c>
    </row>
    <row r="75" spans="1:5" x14ac:dyDescent="0.25">
      <c r="A75" s="125" t="s">
        <v>395</v>
      </c>
      <c r="B75" s="125"/>
      <c r="C75" s="29">
        <v>120000</v>
      </c>
      <c r="D75" s="54">
        <v>0</v>
      </c>
      <c r="E75" s="81">
        <f t="shared" si="1"/>
        <v>0</v>
      </c>
    </row>
    <row r="76" spans="1:5" ht="32.25" customHeight="1" x14ac:dyDescent="0.25">
      <c r="A76" s="126" t="s">
        <v>431</v>
      </c>
      <c r="B76" s="126"/>
      <c r="C76" s="32">
        <v>100000</v>
      </c>
      <c r="D76" s="51">
        <f>D77</f>
        <v>0</v>
      </c>
      <c r="E76" s="81">
        <f t="shared" si="1"/>
        <v>0</v>
      </c>
    </row>
    <row r="77" spans="1:5" x14ac:dyDescent="0.25">
      <c r="A77" s="125" t="s">
        <v>395</v>
      </c>
      <c r="B77" s="125"/>
      <c r="C77" s="29">
        <v>100000</v>
      </c>
      <c r="D77" s="54">
        <v>0</v>
      </c>
      <c r="E77" s="81">
        <f t="shared" si="1"/>
        <v>0</v>
      </c>
    </row>
    <row r="78" spans="1:5" ht="52.5" customHeight="1" x14ac:dyDescent="0.25">
      <c r="A78" s="126" t="s">
        <v>432</v>
      </c>
      <c r="B78" s="126"/>
      <c r="C78" s="32">
        <v>3000000</v>
      </c>
      <c r="D78" s="51">
        <f>D79</f>
        <v>0</v>
      </c>
      <c r="E78" s="81">
        <f t="shared" si="1"/>
        <v>0</v>
      </c>
    </row>
    <row r="79" spans="1:5" x14ac:dyDescent="0.25">
      <c r="A79" s="125" t="s">
        <v>395</v>
      </c>
      <c r="B79" s="125"/>
      <c r="C79" s="29">
        <v>3000000</v>
      </c>
      <c r="D79" s="54">
        <v>0</v>
      </c>
      <c r="E79" s="81">
        <f t="shared" si="1"/>
        <v>0</v>
      </c>
    </row>
    <row r="80" spans="1:5" ht="33" customHeight="1" x14ac:dyDescent="0.25">
      <c r="A80" s="126" t="s">
        <v>433</v>
      </c>
      <c r="B80" s="126"/>
      <c r="C80" s="32">
        <v>64057</v>
      </c>
      <c r="D80" s="51">
        <f>D81</f>
        <v>29529</v>
      </c>
      <c r="E80" s="81">
        <f t="shared" si="1"/>
        <v>46.098006462993894</v>
      </c>
    </row>
    <row r="81" spans="1:5" x14ac:dyDescent="0.25">
      <c r="A81" s="125" t="s">
        <v>395</v>
      </c>
      <c r="B81" s="125"/>
      <c r="C81" s="29">
        <v>64057</v>
      </c>
      <c r="D81" s="54">
        <v>29529</v>
      </c>
      <c r="E81" s="81">
        <f t="shared" si="1"/>
        <v>46.098006462993894</v>
      </c>
    </row>
    <row r="82" spans="1:5" ht="48.75" customHeight="1" x14ac:dyDescent="0.25">
      <c r="A82" s="126" t="s">
        <v>434</v>
      </c>
      <c r="B82" s="126"/>
      <c r="C82" s="32">
        <v>360000</v>
      </c>
      <c r="D82" s="51">
        <f>D83</f>
        <v>74940.5</v>
      </c>
      <c r="E82" s="81">
        <f t="shared" si="1"/>
        <v>20.816805555555558</v>
      </c>
    </row>
    <row r="83" spans="1:5" x14ac:dyDescent="0.25">
      <c r="A83" s="125" t="s">
        <v>395</v>
      </c>
      <c r="B83" s="125"/>
      <c r="C83" s="29">
        <v>360000</v>
      </c>
      <c r="D83" s="54">
        <v>74940.5</v>
      </c>
      <c r="E83" s="81">
        <f t="shared" si="1"/>
        <v>20.816805555555558</v>
      </c>
    </row>
    <row r="84" spans="1:5" ht="48" customHeight="1" x14ac:dyDescent="0.25">
      <c r="A84" s="126" t="s">
        <v>435</v>
      </c>
      <c r="B84" s="126"/>
      <c r="C84" s="32">
        <v>80000</v>
      </c>
      <c r="D84" s="51">
        <f>D85</f>
        <v>0</v>
      </c>
      <c r="E84" s="81">
        <f t="shared" si="1"/>
        <v>0</v>
      </c>
    </row>
    <row r="85" spans="1:5" x14ac:dyDescent="0.25">
      <c r="A85" s="125" t="s">
        <v>395</v>
      </c>
      <c r="B85" s="125"/>
      <c r="C85" s="29">
        <v>80000</v>
      </c>
      <c r="D85" s="54">
        <v>0</v>
      </c>
      <c r="E85" s="81">
        <f t="shared" si="1"/>
        <v>0</v>
      </c>
    </row>
    <row r="86" spans="1:5" ht="32.25" customHeight="1" x14ac:dyDescent="0.25">
      <c r="A86" s="126" t="s">
        <v>436</v>
      </c>
      <c r="B86" s="126"/>
      <c r="C86" s="32">
        <v>200000</v>
      </c>
      <c r="D86" s="51">
        <f>D87</f>
        <v>16100</v>
      </c>
      <c r="E86" s="81">
        <f t="shared" si="1"/>
        <v>8.0500000000000007</v>
      </c>
    </row>
    <row r="87" spans="1:5" x14ac:dyDescent="0.25">
      <c r="A87" s="125" t="s">
        <v>395</v>
      </c>
      <c r="B87" s="125"/>
      <c r="C87" s="29">
        <v>200000</v>
      </c>
      <c r="D87" s="54">
        <v>16100</v>
      </c>
      <c r="E87" s="81">
        <f t="shared" si="1"/>
        <v>8.0500000000000007</v>
      </c>
    </row>
    <row r="88" spans="1:5" ht="48" customHeight="1" x14ac:dyDescent="0.25">
      <c r="A88" s="126" t="s">
        <v>437</v>
      </c>
      <c r="B88" s="126"/>
      <c r="C88" s="32">
        <v>760000</v>
      </c>
      <c r="D88" s="51">
        <f>D89</f>
        <v>0</v>
      </c>
      <c r="E88" s="81">
        <f t="shared" si="1"/>
        <v>0</v>
      </c>
    </row>
    <row r="89" spans="1:5" x14ac:dyDescent="0.25">
      <c r="A89" s="125" t="s">
        <v>395</v>
      </c>
      <c r="B89" s="125"/>
      <c r="C89" s="29">
        <v>760000</v>
      </c>
      <c r="D89" s="54">
        <v>0</v>
      </c>
      <c r="E89" s="81">
        <f t="shared" si="1"/>
        <v>0</v>
      </c>
    </row>
    <row r="90" spans="1:5" ht="36.950000000000003" customHeight="1" x14ac:dyDescent="0.25">
      <c r="A90" s="126" t="s">
        <v>438</v>
      </c>
      <c r="B90" s="126"/>
      <c r="C90" s="32">
        <v>100000</v>
      </c>
      <c r="D90" s="51">
        <f>D91</f>
        <v>0</v>
      </c>
      <c r="E90" s="81">
        <f t="shared" si="1"/>
        <v>0</v>
      </c>
    </row>
    <row r="91" spans="1:5" x14ac:dyDescent="0.25">
      <c r="A91" s="125" t="s">
        <v>395</v>
      </c>
      <c r="B91" s="125"/>
      <c r="C91" s="29">
        <v>100000</v>
      </c>
      <c r="D91" s="54">
        <v>0</v>
      </c>
      <c r="E91" s="81">
        <f t="shared" si="1"/>
        <v>0</v>
      </c>
    </row>
    <row r="92" spans="1:5" ht="53.25" customHeight="1" x14ac:dyDescent="0.25">
      <c r="A92" s="126" t="s">
        <v>439</v>
      </c>
      <c r="B92" s="126"/>
      <c r="C92" s="32">
        <v>1086000</v>
      </c>
      <c r="D92" s="51">
        <f>D93</f>
        <v>130783.2</v>
      </c>
      <c r="E92" s="81">
        <f t="shared" si="1"/>
        <v>12.042651933701658</v>
      </c>
    </row>
    <row r="93" spans="1:5" x14ac:dyDescent="0.25">
      <c r="A93" s="125" t="s">
        <v>395</v>
      </c>
      <c r="B93" s="125"/>
      <c r="C93" s="29">
        <v>1086000</v>
      </c>
      <c r="D93" s="54">
        <v>130783.2</v>
      </c>
      <c r="E93" s="81">
        <f t="shared" si="1"/>
        <v>12.042651933701658</v>
      </c>
    </row>
    <row r="94" spans="1:5" ht="37.5" customHeight="1" x14ac:dyDescent="0.25">
      <c r="A94" s="126" t="s">
        <v>440</v>
      </c>
      <c r="B94" s="126"/>
      <c r="C94" s="32">
        <v>3007529</v>
      </c>
      <c r="D94" s="51">
        <f>D95</f>
        <v>605228.16</v>
      </c>
      <c r="E94" s="81">
        <f t="shared" si="1"/>
        <v>20.12376805011689</v>
      </c>
    </row>
    <row r="95" spans="1:5" x14ac:dyDescent="0.25">
      <c r="A95" s="125" t="s">
        <v>395</v>
      </c>
      <c r="B95" s="125"/>
      <c r="C95" s="29">
        <v>3007529</v>
      </c>
      <c r="D95" s="54">
        <v>605228.16</v>
      </c>
      <c r="E95" s="81">
        <f t="shared" si="1"/>
        <v>20.12376805011689</v>
      </c>
    </row>
    <row r="96" spans="1:5" ht="36.950000000000003" customHeight="1" x14ac:dyDescent="0.25">
      <c r="A96" s="126" t="s">
        <v>441</v>
      </c>
      <c r="B96" s="126"/>
      <c r="C96" s="32">
        <v>1000000</v>
      </c>
      <c r="D96" s="51">
        <f>D97</f>
        <v>125372.3</v>
      </c>
      <c r="E96" s="81">
        <f t="shared" si="1"/>
        <v>12.537229999999999</v>
      </c>
    </row>
    <row r="97" spans="1:5" x14ac:dyDescent="0.25">
      <c r="A97" s="125" t="s">
        <v>395</v>
      </c>
      <c r="B97" s="125"/>
      <c r="C97" s="29">
        <v>1000000</v>
      </c>
      <c r="D97" s="54">
        <v>125372.3</v>
      </c>
      <c r="E97" s="81">
        <f t="shared" si="1"/>
        <v>12.537229999999999</v>
      </c>
    </row>
    <row r="98" spans="1:5" ht="31.7" customHeight="1" x14ac:dyDescent="0.25">
      <c r="A98" s="126" t="s">
        <v>442</v>
      </c>
      <c r="B98" s="126"/>
      <c r="C98" s="32">
        <v>20000</v>
      </c>
      <c r="D98" s="51">
        <f>D99</f>
        <v>0</v>
      </c>
      <c r="E98" s="81">
        <f t="shared" si="1"/>
        <v>0</v>
      </c>
    </row>
    <row r="99" spans="1:5" x14ac:dyDescent="0.25">
      <c r="A99" s="125" t="s">
        <v>395</v>
      </c>
      <c r="B99" s="125"/>
      <c r="C99" s="29">
        <v>20000</v>
      </c>
      <c r="D99" s="54">
        <v>0</v>
      </c>
      <c r="E99" s="81">
        <f t="shared" si="1"/>
        <v>0</v>
      </c>
    </row>
    <row r="100" spans="1:5" ht="36.950000000000003" customHeight="1" x14ac:dyDescent="0.25">
      <c r="A100" s="126" t="s">
        <v>443</v>
      </c>
      <c r="B100" s="126"/>
      <c r="C100" s="32">
        <v>644300</v>
      </c>
      <c r="D100" s="51">
        <f>D101</f>
        <v>159712.01999999999</v>
      </c>
      <c r="E100" s="81">
        <f t="shared" si="1"/>
        <v>24.788455688343937</v>
      </c>
    </row>
    <row r="101" spans="1:5" x14ac:dyDescent="0.25">
      <c r="A101" s="125" t="s">
        <v>395</v>
      </c>
      <c r="B101" s="125"/>
      <c r="C101" s="29">
        <v>644300</v>
      </c>
      <c r="D101" s="54">
        <v>159712.01999999999</v>
      </c>
      <c r="E101" s="81">
        <f t="shared" si="1"/>
        <v>24.788455688343937</v>
      </c>
    </row>
    <row r="102" spans="1:5" ht="32.25" customHeight="1" x14ac:dyDescent="0.25">
      <c r="A102" s="126" t="s">
        <v>444</v>
      </c>
      <c r="B102" s="126"/>
      <c r="C102" s="32">
        <v>545000</v>
      </c>
      <c r="D102" s="51">
        <f>D103</f>
        <v>0</v>
      </c>
      <c r="E102" s="81">
        <f t="shared" si="1"/>
        <v>0</v>
      </c>
    </row>
    <row r="103" spans="1:5" x14ac:dyDescent="0.25">
      <c r="A103" s="125" t="s">
        <v>395</v>
      </c>
      <c r="B103" s="125"/>
      <c r="C103" s="29">
        <v>545000</v>
      </c>
      <c r="D103" s="54">
        <v>0</v>
      </c>
      <c r="E103" s="81">
        <f t="shared" si="1"/>
        <v>0</v>
      </c>
    </row>
    <row r="104" spans="1:5" x14ac:dyDescent="0.25">
      <c r="A104" s="126" t="s">
        <v>445</v>
      </c>
      <c r="B104" s="126"/>
      <c r="C104" s="32">
        <v>2429600</v>
      </c>
      <c r="D104" s="51">
        <f>D105</f>
        <v>581100.31999999995</v>
      </c>
      <c r="E104" s="81">
        <f t="shared" si="1"/>
        <v>23.917530457688507</v>
      </c>
    </row>
    <row r="105" spans="1:5" x14ac:dyDescent="0.25">
      <c r="A105" s="125" t="s">
        <v>395</v>
      </c>
      <c r="B105" s="125"/>
      <c r="C105" s="29">
        <v>2429600</v>
      </c>
      <c r="D105" s="54">
        <v>581100.31999999995</v>
      </c>
      <c r="E105" s="81">
        <f t="shared" si="1"/>
        <v>23.917530457688507</v>
      </c>
    </row>
    <row r="106" spans="1:5" ht="24.75" customHeight="1" x14ac:dyDescent="0.25">
      <c r="A106" s="126" t="s">
        <v>446</v>
      </c>
      <c r="B106" s="126"/>
      <c r="C106" s="32">
        <v>2000000</v>
      </c>
      <c r="D106" s="51">
        <f>D107</f>
        <v>0</v>
      </c>
      <c r="E106" s="81">
        <f t="shared" si="1"/>
        <v>0</v>
      </c>
    </row>
    <row r="107" spans="1:5" x14ac:dyDescent="0.25">
      <c r="A107" s="125" t="s">
        <v>395</v>
      </c>
      <c r="B107" s="125"/>
      <c r="C107" s="29">
        <v>2000000</v>
      </c>
      <c r="D107" s="54">
        <v>0</v>
      </c>
      <c r="E107" s="81">
        <f t="shared" si="1"/>
        <v>0</v>
      </c>
    </row>
    <row r="108" spans="1:5" ht="33" customHeight="1" x14ac:dyDescent="0.25">
      <c r="A108" s="126" t="s">
        <v>447</v>
      </c>
      <c r="B108" s="126"/>
      <c r="C108" s="32">
        <v>3600000</v>
      </c>
      <c r="D108" s="51">
        <f>D109</f>
        <v>0</v>
      </c>
      <c r="E108" s="81">
        <f t="shared" si="1"/>
        <v>0</v>
      </c>
    </row>
    <row r="109" spans="1:5" ht="17.25" thickBot="1" x14ac:dyDescent="0.3">
      <c r="A109" s="169" t="s">
        <v>395</v>
      </c>
      <c r="B109" s="169"/>
      <c r="C109" s="35">
        <v>3600000</v>
      </c>
      <c r="D109" s="68">
        <v>0</v>
      </c>
      <c r="E109" s="83">
        <f t="shared" si="1"/>
        <v>0</v>
      </c>
    </row>
    <row r="110" spans="1:5" ht="17.25" thickBot="1" x14ac:dyDescent="0.3">
      <c r="A110" s="170" t="s">
        <v>185</v>
      </c>
      <c r="B110" s="171"/>
      <c r="C110" s="37">
        <v>547651323</v>
      </c>
      <c r="D110" s="69">
        <f>D108+D106+D104+D102+D100+D94+D92+D90+D86+D84+D80+D78+D74+D72+D70+D66+D68+D64+D62+D60+D58+D56+D54+D52+D50+D48+D46+D44+D42+D40+D32+D30+D26+D24+D20+D18+D16+D14+D12+D10+D6+D4+D96+D88+D82++D76+D38+D36+D34+D28+D22+D8</f>
        <v>188447866.49000001</v>
      </c>
      <c r="E110" s="84">
        <f t="shared" si="1"/>
        <v>34.410191042303026</v>
      </c>
    </row>
  </sheetData>
  <mergeCells count="110">
    <mergeCell ref="A109:B109"/>
    <mergeCell ref="A110:B110"/>
    <mergeCell ref="A2:E2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7:B17"/>
    <mergeCell ref="A18:B18"/>
    <mergeCell ref="A7:B7"/>
    <mergeCell ref="A8:B8"/>
    <mergeCell ref="A9:B9"/>
    <mergeCell ref="A10:B10"/>
    <mergeCell ref="A11:B11"/>
    <mergeCell ref="A12:B12"/>
    <mergeCell ref="A25:B25"/>
    <mergeCell ref="A3:B3"/>
    <mergeCell ref="A4:B4"/>
    <mergeCell ref="A5:B5"/>
    <mergeCell ref="A6:B6"/>
    <mergeCell ref="A13:B13"/>
    <mergeCell ref="A14:B14"/>
    <mergeCell ref="A15:B15"/>
    <mergeCell ref="A16:B16"/>
    <mergeCell ref="B1:E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Пр1</vt:lpstr>
      <vt:lpstr>Пр2</vt:lpstr>
      <vt:lpstr>Пр 3</vt:lpstr>
      <vt:lpstr>Пр4</vt:lpstr>
      <vt:lpstr>Пр5</vt:lpstr>
      <vt:lpstr>Пр6</vt:lpstr>
      <vt:lpstr>Пр7</vt:lpstr>
      <vt:lpstr>Пр8</vt:lpstr>
      <vt:lpstr>__bookmark_1</vt:lpstr>
      <vt:lpstr>Пр1!Заголовки_для_печати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Лукичева</dc:creator>
  <cp:lastModifiedBy>fedorenko</cp:lastModifiedBy>
  <cp:lastPrinted>2024-04-18T11:25:27Z</cp:lastPrinted>
  <dcterms:created xsi:type="dcterms:W3CDTF">2024-04-08T08:05:02Z</dcterms:created>
  <dcterms:modified xsi:type="dcterms:W3CDTF">2024-04-18T11:25:31Z</dcterms:modified>
</cp:coreProperties>
</file>