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5365" windowHeight="13755" activeTab="10"/>
  </bookViews>
  <sheets>
    <sheet name="ПР1" sheetId="1" r:id="rId1"/>
    <sheet name="ПР2" sheetId="3" r:id="rId2"/>
    <sheet name="ПР3" sheetId="2" r:id="rId3"/>
    <sheet name="ПР4" sheetId="4" r:id="rId4"/>
    <sheet name="ПР5" sheetId="10" r:id="rId5"/>
    <sheet name="ПР6" sheetId="11" r:id="rId6"/>
    <sheet name="ПР7" sheetId="5" r:id="rId7"/>
    <sheet name="ПР8" sheetId="6" r:id="rId8"/>
    <sheet name="ПР9" sheetId="9" r:id="rId9"/>
    <sheet name="ПР10" sheetId="7" r:id="rId10"/>
    <sheet name="Доп. сведения 1" sheetId="8" r:id="rId11"/>
  </sheets>
  <definedNames>
    <definedName name="__bookmark_1">ПР1!$A$3:$D$14</definedName>
    <definedName name="_xlnm.Print_Titles" localSheetId="0">ПР1!$3:$3</definedName>
  </definedNames>
  <calcPr calcId="145621" refMode="R1C1"/>
</workbook>
</file>

<file path=xl/calcChain.xml><?xml version="1.0" encoding="utf-8"?>
<calcChain xmlns="http://schemas.openxmlformats.org/spreadsheetml/2006/main">
  <c r="E533" i="6" l="1"/>
  <c r="E163" i="6"/>
  <c r="D5" i="4"/>
  <c r="C33" i="10" l="1"/>
  <c r="B33" i="10"/>
  <c r="B23" i="10"/>
  <c r="C14" i="10"/>
  <c r="B13" i="1" l="1"/>
  <c r="C12" i="1"/>
  <c r="E155" i="3"/>
  <c r="E179" i="3"/>
  <c r="E154" i="3" l="1"/>
  <c r="D6" i="9"/>
  <c r="D7" i="9"/>
  <c r="D8" i="9"/>
  <c r="D5" i="9"/>
  <c r="C9" i="9"/>
  <c r="B9" i="9"/>
  <c r="B4" i="9" s="1"/>
  <c r="G426" i="5"/>
  <c r="G415" i="5"/>
  <c r="G486" i="5"/>
  <c r="G485" i="5" s="1"/>
  <c r="G482" i="5"/>
  <c r="G479" i="5"/>
  <c r="G477" i="5"/>
  <c r="G475" i="5"/>
  <c r="G472" i="5"/>
  <c r="G470" i="5"/>
  <c r="G467" i="5"/>
  <c r="G465" i="5"/>
  <c r="G463" i="5"/>
  <c r="G460" i="5"/>
  <c r="G458" i="5"/>
  <c r="G456" i="5"/>
  <c r="G454" i="5"/>
  <c r="G452" i="5"/>
  <c r="G450" i="5"/>
  <c r="G448" i="5"/>
  <c r="G445" i="5"/>
  <c r="G443" i="5"/>
  <c r="G441" i="5"/>
  <c r="G439" i="5"/>
  <c r="G437" i="5"/>
  <c r="G435" i="5"/>
  <c r="G433" i="5"/>
  <c r="G431" i="5"/>
  <c r="G424" i="5"/>
  <c r="G421" i="5"/>
  <c r="G419" i="5"/>
  <c r="G413" i="5"/>
  <c r="G411" i="5"/>
  <c r="G409" i="5"/>
  <c r="G491" i="5"/>
  <c r="G490" i="5" s="1"/>
  <c r="G489" i="5" s="1"/>
  <c r="G488" i="5" s="1"/>
  <c r="G544" i="5"/>
  <c r="G548" i="5"/>
  <c r="G543" i="5" s="1"/>
  <c r="G553" i="5"/>
  <c r="G552" i="5" s="1"/>
  <c r="G540" i="5"/>
  <c r="G539" i="5" s="1"/>
  <c r="G538" i="5" s="1"/>
  <c r="G537" i="5" s="1"/>
  <c r="G558" i="5"/>
  <c r="G557" i="5" s="1"/>
  <c r="G556" i="5" s="1"/>
  <c r="G555" i="5" s="1"/>
  <c r="G563" i="5"/>
  <c r="G566" i="5"/>
  <c r="G568" i="5"/>
  <c r="G401" i="5"/>
  <c r="G400" i="5" s="1"/>
  <c r="G399" i="5" s="1"/>
  <c r="G405" i="5"/>
  <c r="G404" i="5" s="1"/>
  <c r="G403" i="5" s="1"/>
  <c r="G394" i="5"/>
  <c r="G396" i="5"/>
  <c r="G393" i="5" s="1"/>
  <c r="G392" i="5" s="1"/>
  <c r="G391" i="5" s="1"/>
  <c r="G387" i="5"/>
  <c r="G389" i="5"/>
  <c r="G384" i="5"/>
  <c r="G383" i="5" s="1"/>
  <c r="G381" i="5"/>
  <c r="G379" i="5"/>
  <c r="G377" i="5"/>
  <c r="G375" i="5"/>
  <c r="G373" i="5"/>
  <c r="G371" i="5"/>
  <c r="G369" i="5"/>
  <c r="G367" i="5"/>
  <c r="G363" i="5"/>
  <c r="G361" i="5"/>
  <c r="G359" i="5"/>
  <c r="G357" i="5"/>
  <c r="G355" i="5"/>
  <c r="G353" i="5"/>
  <c r="G351" i="5"/>
  <c r="G349" i="5"/>
  <c r="G346" i="5"/>
  <c r="G344" i="5"/>
  <c r="G341" i="5"/>
  <c r="G338" i="5" s="1"/>
  <c r="G339" i="5"/>
  <c r="G335" i="5"/>
  <c r="G334" i="5" s="1"/>
  <c r="G332" i="5"/>
  <c r="G331" i="5" s="1"/>
  <c r="G329" i="5"/>
  <c r="G328" i="5" s="1"/>
  <c r="G326" i="5"/>
  <c r="G324" i="5"/>
  <c r="G319" i="5"/>
  <c r="G318" i="5" s="1"/>
  <c r="G317" i="5" s="1"/>
  <c r="G315" i="5"/>
  <c r="G314" i="5" s="1"/>
  <c r="G313" i="5" s="1"/>
  <c r="G309" i="5"/>
  <c r="G311" i="5"/>
  <c r="G305" i="5"/>
  <c r="G304" i="5" s="1"/>
  <c r="G300" i="5"/>
  <c r="G302" i="5"/>
  <c r="G294" i="5"/>
  <c r="G293" i="5" s="1"/>
  <c r="G287" i="5"/>
  <c r="G289" i="5"/>
  <c r="G281" i="5"/>
  <c r="G283" i="5"/>
  <c r="G276" i="5"/>
  <c r="G275" i="5" s="1"/>
  <c r="G274" i="5" s="1"/>
  <c r="G273" i="5" s="1"/>
  <c r="G271" i="5"/>
  <c r="G270" i="5" s="1"/>
  <c r="G268" i="5"/>
  <c r="G267" i="5" s="1"/>
  <c r="F265" i="5"/>
  <c r="F264" i="5" s="1"/>
  <c r="F263" i="5" s="1"/>
  <c r="G265" i="5"/>
  <c r="G264" i="5" s="1"/>
  <c r="G258" i="5"/>
  <c r="G257" i="5" s="1"/>
  <c r="G260" i="5"/>
  <c r="G261" i="5"/>
  <c r="G249" i="5"/>
  <c r="G248" i="5" s="1"/>
  <c r="G247" i="5" s="1"/>
  <c r="G246" i="5" s="1"/>
  <c r="G251" i="5"/>
  <c r="G253" i="5"/>
  <c r="G244" i="5"/>
  <c r="G243" i="5" s="1"/>
  <c r="G242" i="5" s="1"/>
  <c r="G240" i="5"/>
  <c r="G238" i="5"/>
  <c r="G224" i="5"/>
  <c r="G227" i="5"/>
  <c r="G229" i="5"/>
  <c r="G233" i="5"/>
  <c r="G232" i="5" s="1"/>
  <c r="G231" i="5" s="1"/>
  <c r="G220" i="5"/>
  <c r="G219" i="5" s="1"/>
  <c r="G216" i="5"/>
  <c r="G215" i="5" s="1"/>
  <c r="G214" i="5" s="1"/>
  <c r="G534" i="5"/>
  <c r="G533" i="5" s="1"/>
  <c r="G532" i="5" s="1"/>
  <c r="G530" i="5"/>
  <c r="G529" i="5" s="1"/>
  <c r="G527" i="5"/>
  <c r="G525" i="5"/>
  <c r="G522" i="5"/>
  <c r="G520" i="5"/>
  <c r="G519" i="5" s="1"/>
  <c r="G515" i="5"/>
  <c r="G513" i="5"/>
  <c r="G508" i="5"/>
  <c r="G510" i="5"/>
  <c r="G505" i="5"/>
  <c r="G502" i="5"/>
  <c r="G500" i="5"/>
  <c r="G497" i="5"/>
  <c r="G211" i="5"/>
  <c r="G210" i="5" s="1"/>
  <c r="G209" i="5" s="1"/>
  <c r="G207" i="5"/>
  <c r="G205" i="5"/>
  <c r="G203" i="5"/>
  <c r="G202" i="5" s="1"/>
  <c r="G201" i="5" s="1"/>
  <c r="G198" i="5"/>
  <c r="G196" i="5"/>
  <c r="G195" i="5" s="1"/>
  <c r="G193" i="5"/>
  <c r="G192" i="5" s="1"/>
  <c r="G190" i="5"/>
  <c r="G188" i="5"/>
  <c r="G183" i="5"/>
  <c r="G182" i="5" s="1"/>
  <c r="G184" i="5"/>
  <c r="G180" i="5"/>
  <c r="G179" i="5" s="1"/>
  <c r="G177" i="5"/>
  <c r="G176" i="5" s="1"/>
  <c r="G173" i="5"/>
  <c r="G171" i="5"/>
  <c r="G170" i="5" s="1"/>
  <c r="G168" i="5"/>
  <c r="G165" i="5"/>
  <c r="G162" i="5"/>
  <c r="G159" i="5"/>
  <c r="G157" i="5"/>
  <c r="G154" i="5"/>
  <c r="G152" i="5"/>
  <c r="G148" i="5"/>
  <c r="G145" i="5"/>
  <c r="G144" i="5" s="1"/>
  <c r="G142" i="5"/>
  <c r="G140" i="5"/>
  <c r="G138" i="5"/>
  <c r="G135" i="5"/>
  <c r="G133" i="5"/>
  <c r="G132" i="5" s="1"/>
  <c r="G562" i="5" l="1"/>
  <c r="G561" i="5" s="1"/>
  <c r="G560" i="5" s="1"/>
  <c r="G408" i="5"/>
  <c r="G407" i="5" s="1"/>
  <c r="G299" i="5"/>
  <c r="G280" i="5"/>
  <c r="G279" i="5" s="1"/>
  <c r="G256" i="5"/>
  <c r="G187" i="5"/>
  <c r="G186" i="5" s="1"/>
  <c r="G164" i="5"/>
  <c r="G151" i="5"/>
  <c r="C4" i="9"/>
  <c r="D4" i="9" s="1"/>
  <c r="D9" i="9"/>
  <c r="G286" i="5"/>
  <c r="G285" i="5" s="1"/>
  <c r="G308" i="5"/>
  <c r="G307" i="5" s="1"/>
  <c r="G542" i="5"/>
  <c r="G536" i="5" s="1"/>
  <c r="G223" i="5"/>
  <c r="G222" i="5" s="1"/>
  <c r="G213" i="5" s="1"/>
  <c r="G386" i="5"/>
  <c r="G343" i="5" s="1"/>
  <c r="G337" i="5" s="1"/>
  <c r="G137" i="5"/>
  <c r="G237" i="5"/>
  <c r="G236" i="5" s="1"/>
  <c r="G235" i="5" s="1"/>
  <c r="G323" i="5"/>
  <c r="G322" i="5" s="1"/>
  <c r="G398" i="5"/>
  <c r="G292" i="5"/>
  <c r="G263" i="5"/>
  <c r="G512" i="5"/>
  <c r="G496" i="5"/>
  <c r="G130" i="5"/>
  <c r="G128" i="5"/>
  <c r="G125" i="5"/>
  <c r="G123" i="5"/>
  <c r="G121" i="5"/>
  <c r="G118" i="5"/>
  <c r="G116" i="5"/>
  <c r="G114" i="5"/>
  <c r="G112" i="5"/>
  <c r="G110" i="5"/>
  <c r="G108" i="5"/>
  <c r="G106" i="5"/>
  <c r="G104" i="5"/>
  <c r="G102" i="5"/>
  <c r="G278" i="5" l="1"/>
  <c r="G255" i="5"/>
  <c r="G321" i="5"/>
  <c r="G495" i="5"/>
  <c r="G494" i="5" s="1"/>
  <c r="G493" i="5" s="1"/>
  <c r="G101" i="5"/>
  <c r="G120" i="5"/>
  <c r="G291" i="5"/>
  <c r="G99" i="5"/>
  <c r="G95" i="5"/>
  <c r="G92" i="5"/>
  <c r="G90" i="5"/>
  <c r="G88" i="5"/>
  <c r="G84" i="5"/>
  <c r="G72" i="5"/>
  <c r="G79" i="5"/>
  <c r="G78" i="5" s="1"/>
  <c r="G76" i="5"/>
  <c r="G75" i="5" s="1"/>
  <c r="D71" i="6"/>
  <c r="D70" i="6" s="1"/>
  <c r="F72" i="5"/>
  <c r="F71" i="5" s="1"/>
  <c r="G68" i="5"/>
  <c r="G67" i="5" s="1"/>
  <c r="G65" i="5"/>
  <c r="G63" i="5"/>
  <c r="G61" i="5"/>
  <c r="G59" i="5"/>
  <c r="G57" i="5"/>
  <c r="G55" i="5"/>
  <c r="G52" i="5"/>
  <c r="G50" i="5"/>
  <c r="G48" i="5"/>
  <c r="G46" i="5"/>
  <c r="G44" i="5"/>
  <c r="G42" i="5"/>
  <c r="G40" i="5"/>
  <c r="G38" i="5"/>
  <c r="G35" i="5"/>
  <c r="G33" i="5"/>
  <c r="G31" i="5"/>
  <c r="G29" i="5"/>
  <c r="G28" i="5" s="1"/>
  <c r="G25" i="5"/>
  <c r="G23" i="5"/>
  <c r="G22" i="5" s="1"/>
  <c r="G21" i="5" s="1"/>
  <c r="G19" i="5"/>
  <c r="G17" i="5"/>
  <c r="G15" i="5"/>
  <c r="G12" i="5"/>
  <c r="G10" i="5"/>
  <c r="G8" i="5"/>
  <c r="E529" i="6"/>
  <c r="E527" i="6"/>
  <c r="E523" i="6"/>
  <c r="E520" i="6"/>
  <c r="E518" i="6"/>
  <c r="E513" i="6"/>
  <c r="E511" i="6"/>
  <c r="E508" i="6"/>
  <c r="E506" i="6"/>
  <c r="E504" i="6"/>
  <c r="E501" i="6"/>
  <c r="E499" i="6"/>
  <c r="E497" i="6"/>
  <c r="E495" i="6"/>
  <c r="E493" i="6"/>
  <c r="E490" i="6"/>
  <c r="E488" i="6"/>
  <c r="E486" i="6"/>
  <c r="E483" i="6"/>
  <c r="E481" i="6"/>
  <c r="E479" i="6"/>
  <c r="E477" i="6"/>
  <c r="E474" i="6"/>
  <c r="E472" i="6"/>
  <c r="E470" i="6"/>
  <c r="E468" i="6"/>
  <c r="G83" i="5" l="1"/>
  <c r="G82" i="5" s="1"/>
  <c r="G81" i="5" s="1"/>
  <c r="G54" i="5"/>
  <c r="G7" i="5"/>
  <c r="G14" i="5"/>
  <c r="G6" i="5" s="1"/>
  <c r="G74" i="5"/>
  <c r="G71" i="5" s="1"/>
  <c r="G37" i="5"/>
  <c r="E526" i="6"/>
  <c r="E463" i="6"/>
  <c r="E461" i="6"/>
  <c r="E458" i="6"/>
  <c r="E456" i="6"/>
  <c r="E454" i="6"/>
  <c r="E450" i="6"/>
  <c r="E448" i="6"/>
  <c r="E444" i="6"/>
  <c r="E446" i="6"/>
  <c r="E443" i="6" l="1"/>
  <c r="E442" i="6" s="1"/>
  <c r="G27" i="5"/>
  <c r="G5" i="5" s="1"/>
  <c r="G4" i="5" s="1"/>
  <c r="G571" i="5" s="1"/>
  <c r="E177" i="6"/>
  <c r="E176" i="6" s="1"/>
  <c r="E174" i="6"/>
  <c r="E173" i="6" s="1"/>
  <c r="E170" i="6"/>
  <c r="E168" i="6"/>
  <c r="E164" i="6"/>
  <c r="E151" i="6"/>
  <c r="E153" i="6"/>
  <c r="E156" i="6"/>
  <c r="E158" i="6"/>
  <c r="E161" i="6"/>
  <c r="E144" i="6"/>
  <c r="E143" i="6" s="1"/>
  <c r="E147" i="6"/>
  <c r="E137" i="6"/>
  <c r="E139" i="6"/>
  <c r="E141" i="6"/>
  <c r="E132" i="6"/>
  <c r="E134" i="6"/>
  <c r="E129" i="6"/>
  <c r="E127" i="6"/>
  <c r="E124" i="6"/>
  <c r="E122" i="6"/>
  <c r="E120" i="6"/>
  <c r="E101" i="6"/>
  <c r="E103" i="6"/>
  <c r="E117" i="6"/>
  <c r="E115" i="6"/>
  <c r="E113" i="6"/>
  <c r="E111" i="6"/>
  <c r="E109" i="6"/>
  <c r="E107" i="6"/>
  <c r="E105" i="6"/>
  <c r="E98" i="6"/>
  <c r="E94" i="6"/>
  <c r="E91" i="6"/>
  <c r="E89" i="6"/>
  <c r="E87" i="6"/>
  <c r="E83" i="6"/>
  <c r="E181" i="6"/>
  <c r="E180" i="6" s="1"/>
  <c r="E179" i="6" s="1"/>
  <c r="E195" i="6"/>
  <c r="E185" i="6"/>
  <c r="E187" i="6"/>
  <c r="E190" i="6"/>
  <c r="E189" i="6" s="1"/>
  <c r="E193" i="6"/>
  <c r="E167" i="6" l="1"/>
  <c r="E119" i="6"/>
  <c r="E131" i="6"/>
  <c r="E100" i="6"/>
  <c r="E136" i="6"/>
  <c r="E150" i="6"/>
  <c r="G572" i="5"/>
  <c r="C13" i="1"/>
  <c r="E82" i="6"/>
  <c r="E184" i="6"/>
  <c r="E192" i="6"/>
  <c r="E183" i="6" s="1"/>
  <c r="E200" i="6"/>
  <c r="E202" i="6"/>
  <c r="E204" i="6"/>
  <c r="E208" i="6"/>
  <c r="E207" i="6" s="1"/>
  <c r="E206" i="6" s="1"/>
  <c r="E81" i="6" l="1"/>
  <c r="C14" i="1"/>
  <c r="D6" i="4"/>
  <c r="E199" i="6"/>
  <c r="E198" i="6" s="1"/>
  <c r="E213" i="6"/>
  <c r="E216" i="6"/>
  <c r="E218" i="6"/>
  <c r="E221" i="6"/>
  <c r="E224" i="6"/>
  <c r="E226" i="6"/>
  <c r="E229" i="6"/>
  <c r="E231" i="6"/>
  <c r="E228" i="6" s="1"/>
  <c r="E236" i="6"/>
  <c r="E238" i="6"/>
  <c r="E51" i="2" l="1"/>
  <c r="G573" i="5"/>
  <c r="E80" i="6"/>
  <c r="E531" i="6" s="1"/>
  <c r="D7" i="4"/>
  <c r="D4" i="4"/>
  <c r="E212" i="6"/>
  <c r="E241" i="6"/>
  <c r="E243" i="6"/>
  <c r="E246" i="6"/>
  <c r="E245" i="6" s="1"/>
  <c r="E251" i="6"/>
  <c r="E250" i="6" s="1"/>
  <c r="E255" i="6"/>
  <c r="E254" i="6" s="1"/>
  <c r="E259" i="6"/>
  <c r="E262" i="6"/>
  <c r="E264" i="6"/>
  <c r="E268" i="6"/>
  <c r="E267" i="6" s="1"/>
  <c r="E266" i="6" s="1"/>
  <c r="E279" i="6"/>
  <c r="E278" i="6" s="1"/>
  <c r="E277" i="6" s="1"/>
  <c r="E273" i="6"/>
  <c r="E275" i="6"/>
  <c r="E272" i="6" s="1"/>
  <c r="E271" i="6" s="1"/>
  <c r="E284" i="6"/>
  <c r="E286" i="6"/>
  <c r="E288" i="6"/>
  <c r="E296" i="6"/>
  <c r="E295" i="6" s="1"/>
  <c r="E293" i="6"/>
  <c r="E292" i="6" s="1"/>
  <c r="E306" i="6"/>
  <c r="E305" i="6" s="1"/>
  <c r="E303" i="6"/>
  <c r="E302" i="6" s="1"/>
  <c r="E300" i="6"/>
  <c r="E299" i="6" s="1"/>
  <c r="E311" i="6"/>
  <c r="E310" i="6" s="1"/>
  <c r="E309" i="6" s="1"/>
  <c r="E308" i="6" s="1"/>
  <c r="E316" i="6"/>
  <c r="E315" i="6" s="1"/>
  <c r="E314" i="6" s="1"/>
  <c r="E322" i="6"/>
  <c r="E324" i="6"/>
  <c r="E329" i="6"/>
  <c r="E328" i="6" s="1"/>
  <c r="E335" i="6"/>
  <c r="E334" i="6" s="1"/>
  <c r="E337" i="6"/>
  <c r="E340" i="6"/>
  <c r="E339" i="6" s="1"/>
  <c r="E270" i="6" l="1"/>
  <c r="E258" i="6"/>
  <c r="E257" i="6" s="1"/>
  <c r="E283" i="6"/>
  <c r="E282" i="6" s="1"/>
  <c r="E281" i="6" s="1"/>
  <c r="E298" i="6"/>
  <c r="E291" i="6"/>
  <c r="E290" i="6" s="1"/>
  <c r="E235" i="6"/>
  <c r="E211" i="6" s="1"/>
  <c r="E210" i="6" s="1"/>
  <c r="E249" i="6"/>
  <c r="E248" i="6" s="1"/>
  <c r="E321" i="6"/>
  <c r="E320" i="6" s="1"/>
  <c r="E313" i="6" s="1"/>
  <c r="E327" i="6"/>
  <c r="E344" i="6"/>
  <c r="E343" i="6" s="1"/>
  <c r="E342" i="6" s="1"/>
  <c r="E346" i="6"/>
  <c r="E350" i="6"/>
  <c r="E349" i="6" s="1"/>
  <c r="E348" i="6" s="1"/>
  <c r="E354" i="6"/>
  <c r="E353" i="6" s="1"/>
  <c r="E352" i="6" s="1"/>
  <c r="E326" i="6" l="1"/>
  <c r="E359" i="6"/>
  <c r="E361" i="6"/>
  <c r="E364" i="6"/>
  <c r="E363" i="6" s="1"/>
  <c r="E367" i="6"/>
  <c r="E366" i="6" s="1"/>
  <c r="E370" i="6"/>
  <c r="E369" i="6" s="1"/>
  <c r="E374" i="6"/>
  <c r="E376" i="6"/>
  <c r="E379" i="6"/>
  <c r="E381" i="6"/>
  <c r="E384" i="6"/>
  <c r="E386" i="6"/>
  <c r="E388" i="6"/>
  <c r="E390" i="6"/>
  <c r="E392" i="6"/>
  <c r="E394" i="6"/>
  <c r="E396" i="6"/>
  <c r="E398" i="6"/>
  <c r="E402" i="6"/>
  <c r="E404" i="6"/>
  <c r="E406" i="6"/>
  <c r="E408" i="6"/>
  <c r="E410" i="6"/>
  <c r="E412" i="6"/>
  <c r="E414" i="6"/>
  <c r="E416" i="6"/>
  <c r="E419" i="6"/>
  <c r="E418" i="6" s="1"/>
  <c r="E422" i="6"/>
  <c r="E424" i="6"/>
  <c r="E429" i="6"/>
  <c r="E431" i="6"/>
  <c r="E436" i="6"/>
  <c r="E435" i="6" s="1"/>
  <c r="E434" i="6" s="1"/>
  <c r="E440" i="6"/>
  <c r="E439" i="6" s="1"/>
  <c r="E438" i="6" s="1"/>
  <c r="E373" i="6" l="1"/>
  <c r="E428" i="6"/>
  <c r="E427" i="6" s="1"/>
  <c r="E426" i="6" s="1"/>
  <c r="E421" i="6"/>
  <c r="E378" i="6"/>
  <c r="E358" i="6"/>
  <c r="E357" i="6" s="1"/>
  <c r="E433" i="6"/>
  <c r="E71" i="6"/>
  <c r="E70" i="6" s="1"/>
  <c r="E67" i="6"/>
  <c r="E66" i="6" s="1"/>
  <c r="E54" i="6"/>
  <c r="E56" i="6"/>
  <c r="E64" i="6"/>
  <c r="E62" i="6"/>
  <c r="E60" i="6"/>
  <c r="E58" i="6"/>
  <c r="E37" i="6"/>
  <c r="E39" i="6"/>
  <c r="E41" i="6"/>
  <c r="E43" i="6"/>
  <c r="E45" i="6"/>
  <c r="E47" i="6"/>
  <c r="E49" i="6"/>
  <c r="E51" i="6"/>
  <c r="E28" i="6"/>
  <c r="E30" i="6"/>
  <c r="E32" i="6"/>
  <c r="E34" i="6"/>
  <c r="E7" i="6"/>
  <c r="E9" i="6"/>
  <c r="E11" i="6"/>
  <c r="E14" i="6"/>
  <c r="E16" i="6"/>
  <c r="E18" i="6"/>
  <c r="E75" i="6"/>
  <c r="E74" i="6" s="1"/>
  <c r="E78" i="6"/>
  <c r="E77" i="6" s="1"/>
  <c r="E22" i="6"/>
  <c r="E24" i="6"/>
  <c r="E48" i="2"/>
  <c r="E46" i="2"/>
  <c r="E43" i="2"/>
  <c r="E37" i="2"/>
  <c r="E34" i="2"/>
  <c r="E27" i="2"/>
  <c r="E25" i="2"/>
  <c r="E20" i="2"/>
  <c r="E14" i="2"/>
  <c r="E11" i="2"/>
  <c r="E4" i="2"/>
  <c r="E13" i="6" l="1"/>
  <c r="E50" i="2"/>
  <c r="E21" i="6"/>
  <c r="E20" i="6" s="1"/>
  <c r="E6" i="6"/>
  <c r="E5" i="6" s="1"/>
  <c r="E372" i="6"/>
  <c r="E356" i="6" s="1"/>
  <c r="E36" i="6"/>
  <c r="E27" i="6"/>
  <c r="E53" i="6"/>
  <c r="E73" i="6"/>
  <c r="E129" i="3"/>
  <c r="E128" i="3" s="1"/>
  <c r="E120" i="3"/>
  <c r="E114" i="3" s="1"/>
  <c r="E111" i="3"/>
  <c r="E109" i="3" s="1"/>
  <c r="E59" i="3"/>
  <c r="E40" i="3"/>
  <c r="E33" i="3"/>
  <c r="E30" i="3"/>
  <c r="E29" i="3" s="1"/>
  <c r="E27" i="3"/>
  <c r="E26" i="3" s="1"/>
  <c r="E24" i="3"/>
  <c r="E22" i="3"/>
  <c r="C8" i="1" l="1"/>
  <c r="E108" i="3"/>
  <c r="E26" i="6"/>
  <c r="E4" i="6" s="1"/>
  <c r="E532" i="6" s="1"/>
  <c r="E20" i="3"/>
  <c r="C11" i="1" l="1"/>
  <c r="C9" i="1" s="1"/>
  <c r="E107" i="3"/>
  <c r="E14" i="3"/>
  <c r="E5" i="3"/>
  <c r="C7" i="1" s="1"/>
  <c r="C8" i="8"/>
  <c r="E4" i="3" l="1"/>
  <c r="E186" i="3" s="1"/>
  <c r="C4" i="7"/>
  <c r="C6" i="7" s="1"/>
  <c r="C6" i="1"/>
  <c r="B6" i="1"/>
  <c r="B4" i="1" s="1"/>
  <c r="B14" i="1" s="1"/>
  <c r="B9" i="1"/>
  <c r="D7" i="1"/>
  <c r="D8" i="1"/>
  <c r="D11" i="1"/>
  <c r="D13" i="1"/>
  <c r="C4" i="1" l="1"/>
  <c r="D9" i="1"/>
  <c r="D6" i="1"/>
  <c r="D4" i="1" l="1"/>
</calcChain>
</file>

<file path=xl/sharedStrings.xml><?xml version="1.0" encoding="utf-8"?>
<sst xmlns="http://schemas.openxmlformats.org/spreadsheetml/2006/main" count="2779" uniqueCount="1135">
  <si>
    <t>Показатели</t>
  </si>
  <si>
    <t>Доходы всего</t>
  </si>
  <si>
    <t>в том числе:</t>
  </si>
  <si>
    <t>Налоговые и неналоговые доходы, из них:</t>
  </si>
  <si>
    <t>налоговые доходы</t>
  </si>
  <si>
    <t>неналоговые доходы</t>
  </si>
  <si>
    <t>Безвозмездные поступления</t>
  </si>
  <si>
    <t>БЕЗВОЗМЕЗДНЫЕ ПОСТУПЛЕНИЯ ОТ ДРУГИХ БЮДЖЕТОВ БЮДЖЕТНОЙ СИСТЕМЫ РОССИЙСКОЙ ФЕДЕРАЦИИ</t>
  </si>
  <si>
    <t>ВОЗВРАТ ОСТАТКОВ СУБСИДИЙ, СУБВЕНЦИЙ И ИНЫХ МЕЖБЮДЖЕТНЫХ ТРАНСФЕРТОВ, ИМЕЮЩИХ ЦЕЛЕВОЕ НАЗНАЧЕНИЕ, ПРОШЛЫХ ЛЕТ</t>
  </si>
  <si>
    <t>Расходы всего</t>
  </si>
  <si>
    <t>Результат исполнения бюджета (дефицит «-», профицит «+»)</t>
  </si>
  <si>
    <t>Код</t>
  </si>
  <si>
    <t>Наименование</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</si>
  <si>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</si>
  <si>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</si>
  <si>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</si>
  <si>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</si>
  <si>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0104</t>
  </si>
  <si>
    <t>Функционирование Правительства Российской Федерации, высших исполнительных органов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</si>
  <si>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</si>
  <si>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</si>
  <si>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</si>
  <si>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</si>
  <si>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</si>
  <si>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</si>
  <si>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</si>
  <si>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</si>
  <si>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0300</t>
  </si>
  <si>
    <t>НАЦИОНАЛЬНАЯ БЕЗОПАСНОСТЬ И ПРАВООХРАНИТЕЛЬНАЯ ДЕЯТЕЛЬНОСТЬ</t>
  </si>
  <si>
    <t>0310</t>
  </si>
  <si>
    <t>Защита населения и территории от чрезвычайных ситуаций природного и техногенного характера, пожарная безопасность</t>
  </si>
  <si>
    <t>0314</t>
  </si>
  <si>
    <t>Другие вопросы в области национальной безопасности и правоохранительной деятельности</t>
  </si>
  <si>
    <t>0400</t>
  </si>
  <si>
    <t>НАЦИОНАЛЬНАЯ ЭКОНОМИКА</t>
  </si>
  <si>
    <t>0401</t>
  </si>
  <si>
    <t>Общеэкономические вопросы</t>
  </si>
  <si>
    <t>0405</t>
  </si>
  <si>
    <t>Сельское хозяйство и рыболовство</t>
  </si>
  <si>
    <t>0408</t>
  </si>
  <si>
    <t>Транспорт</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</si>
  <si>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</si>
  <si>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</si>
  <si>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</si>
  <si>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</si>
  <si>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</si>
  <si>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</si>
  <si>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</si>
  <si>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</si>
  <si>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</si>
  <si>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</si>
  <si>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</si>
  <si>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</si>
  <si>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</si>
  <si>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</si>
  <si>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</si>
  <si>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</si>
  <si>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</si>
  <si>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</si>
  <si>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</si>
  <si>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</si>
  <si>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</si>
  <si>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</si>
  <si>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</si>
  <si>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</si>
  <si>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</si>
  <si>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</si>
  <si>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0705</t>
  </si>
  <si>
    <t>Профессиональная подготовка, переподготовка и повышение квалификации</t>
  </si>
  <si>
    <t>0707</t>
  </si>
  <si>
    <t>Молодежная политика</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</si>
  <si>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</si>
  <si>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</si>
  <si>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</si>
  <si>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</si>
  <si>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</si>
  <si>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</si>
  <si>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</si>
  <si>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</si>
  <si>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</si>
  <si>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</si>
  <si>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</si>
  <si>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</si>
  <si>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</si>
  <si>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</si>
  <si>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</si>
  <si>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</si>
  <si>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</si>
  <si>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</si>
  <si>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</si>
  <si>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</si>
  <si>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</si>
  <si>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</si>
  <si>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1102</t>
  </si>
  <si>
    <t>Массовый спорт</t>
  </si>
  <si>
    <t>1103</t>
  </si>
  <si>
    <t>Спорт высших достижений</t>
  </si>
  <si>
    <t>1200</t>
  </si>
  <si>
    <t>СРЕДСТВА МАССОВОЙ ИНФОРМАЦИИ</t>
  </si>
  <si>
    <t>1202</t>
  </si>
  <si>
    <t>Периодическая печать и издательства</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</si>
  <si>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</si>
  <si>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</si>
  <si>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</si>
  <si>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</si>
  <si>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Итого</t>
  </si>
  <si>
    <t>Дефицит (-), Профицит (+)</t>
  </si>
  <si>
    <t>Код бюджетной классификации</t>
  </si>
  <si>
    <t>Наименование дохода</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</si>
  <si>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</si>
  <si>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</si>
  <si>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</si>
  <si>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</si>
  <si>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</si>
  <si>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</si>
  <si>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182 1 01 02010 01 1000 110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</si>
  <si>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</si>
  <si>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</si>
  <si>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</si>
  <si>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</si>
  <si>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</si>
  <si>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</si>
  <si>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</si>
  <si>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</si>
  <si>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</si>
  <si>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182 1 01 02130 01 1000 110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</si>
  <si>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</si>
  <si>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182 1 01 02140 01 1000 110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</si>
  <si>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</si>
  <si>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</si>
  <si>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</si>
  <si>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</si>
  <si>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</si>
  <si>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</si>
  <si>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</si>
  <si>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</si>
  <si>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</si>
  <si>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</si>
  <si>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</si>
  <si>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</si>
  <si>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</si>
  <si>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</si>
  <si>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</si>
  <si>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000 1 05 03000 01 0000 110</t>
  </si>
  <si>
    <t>Единый сельскохозяйственный налог</t>
  </si>
  <si>
    <t>182 1 05 03010 01 1000 110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</si>
  <si>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</si>
  <si>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000 1 05 04000 02 0000 110</t>
  </si>
  <si>
    <t>Налог, взимаемый в связи с применением патентной системы налогообложения</t>
  </si>
  <si>
    <t>182 1 05 04020 02 1000 110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</si>
  <si>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</si>
  <si>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</si>
  <si>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</si>
  <si>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</si>
  <si>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</si>
  <si>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182 1 07 01020 01 1000 110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</si>
  <si>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</si>
  <si>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000 1 08 00000 00 0000 000</t>
  </si>
  <si>
    <t>ГОСУДАРСТВЕННАЯ ПОШЛИНА</t>
  </si>
  <si>
    <t>000 1 08 03000 01 0000 110</t>
  </si>
  <si>
    <t>Государственная пошлина по делам, рассматриваемым в судах общей юрисдикции, мировыми судьями</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</si>
  <si>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</si>
  <si>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</si>
  <si>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</si>
  <si>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</si>
  <si>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000 1 11 00000 00 0000 000</t>
  </si>
  <si>
    <t>ДОХОДЫ ОТ ИСПОЛЬЗОВАНИЯ ИМУЩЕСТВА, НАХОДЯЩЕГОСЯ В ГОСУДАРСТВЕННОЙ И МУНИЦИПАЛЬНОЙ СОБСТВЕННОСТИ</t>
  </si>
  <si>
    <t>950 1 11 01050 05 0000 120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</si>
  <si>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</si>
  <si>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950 1 11 05013 05 0000 120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</si>
  <si>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</si>
  <si>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950 1 11 05013 13 0000 120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</si>
  <si>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</si>
  <si>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950 1 11 05075 05 0000 120</t>
  </si>
  <si>
    <t>Доходы от сдачи в аренду имущества, составляющего казну муниципальных районов (за исключением земельных участков)</t>
  </si>
  <si>
    <t>950 1 11 09080 05 0000 120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</si>
  <si>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</si>
  <si>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000 1 12 00000 00 0000 000</t>
  </si>
  <si>
    <t>ПЛАТЕЖИ ПРИ ПОЛЬЗОВАНИИ ПРИРОДНЫМИ РЕСУРСАМИ</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</si>
  <si>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</si>
  <si>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</si>
  <si>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</si>
  <si>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</si>
  <si>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</si>
  <si>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</si>
  <si>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</si>
  <si>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</si>
  <si>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</si>
  <si>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</si>
  <si>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</si>
  <si>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</si>
  <si>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950 1 13 01995 05 0001 130</t>
  </si>
  <si>
    <t>Прочие доходы от оказания платных услуг (работ) получателями средств бюджетов муниципальных районов (Доходы от оказания платных услуг по ведению бухгалтерского учета и отчетности бюджетных образовательных учреждений)</t>
  </si>
  <si>
    <t>950 1 13 01995 05 0002 130</t>
  </si>
  <si>
    <t>Прочие доходы от оказания платных услуг (работ) получателями средств бюджетов муниципальных районов (Доходы от оказания платных услуг по присмотру и уходу за детьми в дошкольных образовательных учреждениях)</t>
  </si>
  <si>
    <t>950 1 13 01995 05 0003 130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</si>
  <si>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дошкольных образовательных учреждениях)</t>
  </si>
  <si>
    <t>950 1 13 01995 05 0004 130</t>
  </si>
  <si>
    <t>Прочие доходы от оказания платных услуг (работ) получателями средств бюджетов муниципальных районов (Плата за предоставление сведений, содержащихся в информационной системе обеспечения градостроительной деятельности)</t>
  </si>
  <si>
    <t>950 1 13 01995 05 1403 130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</si>
  <si>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№14 «Сказка»)</t>
  </si>
  <si>
    <t>950 1 13 01995 05 2303 130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</si>
  <si>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№23 «Ромашка»)</t>
  </si>
  <si>
    <t>950 1 13 01995 05 2603 130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</si>
  <si>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№26 «Аленушка»)</t>
  </si>
  <si>
    <t>950 1 13 01995 05 2703 130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</si>
  <si>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№27 «Цветик-семицветик»)</t>
  </si>
  <si>
    <t>950 1 13 01995 05 3003 130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</si>
  <si>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№3 «Лукошко»)</t>
  </si>
  <si>
    <t>950 1 13 01995 05 4003 130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</si>
  <si>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№4 «Буратино»)</t>
  </si>
  <si>
    <t>950 1 13 01995 05 6003 130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</si>
  <si>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№6 «Ягодка»)</t>
  </si>
  <si>
    <t>950 1 13 01995 05 8003 130</t>
  </si>
  <si>
    <t>Прочие доходы от оказания платных услуг (работ) получателями средств бюджетов муниципальных районов (Доходы от оказания платных услуг дополнительного образования в МДОУ №8 «Колосок»)</t>
  </si>
  <si>
    <t>000 1 14 00000 00 0000 000</t>
  </si>
  <si>
    <t>ДОХОДЫ ОТ ПРОДАЖИ МАТЕРИАЛЬНЫХ И НЕМАТЕРИАЛЬНЫХ АКТИВОВ</t>
  </si>
  <si>
    <t>950 1 14 02053 05 0000 410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</si>
  <si>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</si>
  <si>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950 1 14 06013 05 0000 430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</si>
  <si>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</si>
  <si>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950 1 14 06013 13 0000 430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</si>
  <si>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</si>
  <si>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950 1 14 06025 05 0000 430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</si>
  <si>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</si>
  <si>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</si>
  <si>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</si>
  <si>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</si>
  <si>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</si>
  <si>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920 1 16 01053 01 0035 140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</si>
  <si>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</si>
  <si>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962 1 16 01053 01 0035 140</t>
  </si>
  <si>
    <t>962 1 16 01053 01 0063 140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</si>
  <si>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</si>
  <si>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962 1 16 01053 01 9000 140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</si>
  <si>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</si>
  <si>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962 1 16 01063 01 0008 140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</si>
  <si>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</si>
  <si>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962 1 16 01063 01 0009 140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</si>
  <si>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</si>
  <si>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920 1 16 01063 01 0101 140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</si>
  <si>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</si>
  <si>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962 1 16 01063 01 0101 140</t>
  </si>
  <si>
    <t>920 1 16 01063 01 9000 140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</si>
  <si>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</si>
  <si>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920 1 16 01073 01 0017 140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</si>
  <si>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</si>
  <si>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962 1 16 01073 01 0017 140</t>
  </si>
  <si>
    <t>962 1 16 01073 01 0019 140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</si>
  <si>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</si>
  <si>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962 1 16 01073 01 0027 140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</si>
  <si>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</si>
  <si>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962 1 16 01083 01 0037 140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</si>
  <si>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</si>
  <si>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962 1 16 01133 01 9000 140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</si>
  <si>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</si>
  <si>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962 1 16 01143 01 9000 140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</si>
  <si>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</si>
  <si>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962 1 16 01153 01 0005 140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</si>
  <si>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</si>
  <si>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962 1 16 01153 01 0006 140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</si>
  <si>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</si>
  <si>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962 1 16 01153 01 0012 140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</si>
  <si>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</si>
  <si>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962 1 16 01153 01 9000 140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</si>
  <si>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</si>
  <si>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962 1 16 01173 01 0007 140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</si>
  <si>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</si>
  <si>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962 1 16 01173 01 0008 140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</si>
  <si>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</si>
  <si>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962 1 16 01173 01 9000 140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</si>
  <si>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</si>
  <si>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962 1 16 01193 01 0005 140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</si>
  <si>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</si>
  <si>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962 1 16 01193 01 0013 140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</si>
  <si>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</si>
  <si>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962 1 16 01193 01 0029 140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</si>
  <si>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</si>
  <si>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920 1 16 01193 01 0030 140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</si>
  <si>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</si>
  <si>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950 1 16 01194 01 0000 140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</si>
  <si>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</si>
  <si>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962 1 16 01203 01 0006 140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</si>
  <si>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</si>
  <si>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962 1 16 01203 01 0007 140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</si>
  <si>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</si>
  <si>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962 1 16 01203 01 0010 140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</si>
  <si>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</si>
  <si>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920 1 16 01203 01 0021 140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</si>
  <si>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</si>
  <si>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962 1 16 01203 01 0021 140</t>
  </si>
  <si>
    <t>920 1 16 01203 01 9000 140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</si>
  <si>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</si>
  <si>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962 1 16 01203 01 9000 140</t>
  </si>
  <si>
    <t>962 1 16 01333 01 0000 140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</si>
  <si>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</si>
  <si>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950 1 16 07090 05 0000 140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</si>
  <si>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</si>
  <si>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950 1 16 10031 05 0000 140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</si>
  <si>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</si>
  <si>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000 1 16 11000 01 0000 140</t>
  </si>
  <si>
    <t>Платежи, уплачиваемые в целях возмещения вреда</t>
  </si>
  <si>
    <t>967 1 16 11050 01 0000 140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</si>
  <si>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</si>
  <si>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000 2 00 00000 00 0000 000</t>
  </si>
  <si>
    <t>БЕЗВОЗМЕЗДНЫЕ ПОСТУПЛЕНИЯ</t>
  </si>
  <si>
    <t>000 2 02 00000 00 0000 000</t>
  </si>
  <si>
    <t>000 2 02 10000 00 0000 150</t>
  </si>
  <si>
    <t>Дотации бюджетам бюджетной системы Российской Федерации</t>
  </si>
  <si>
    <t>955 2 02 15001 05 0000 150</t>
  </si>
  <si>
    <t>Дотации бюджетам муниципальных районов на выравнивание бюджетной обеспеченности из бюджета субъекта Российской Федерации</t>
  </si>
  <si>
    <t>000 2 02 19999 05 0000 150</t>
  </si>
  <si>
    <t>Прочие дотации бюджетам муниципальных районов</t>
  </si>
  <si>
    <t>955 2 02 19999 05 1004 150</t>
  </si>
  <si>
    <t>Прочие дотации бюджетам муниципальных районов (дотации на реализацию мероприятий, предусмотренных нормативными правовыми актами органов государственной власти Ярославской области)</t>
  </si>
  <si>
    <t>950 2 02 19999 05 1009 150</t>
  </si>
  <si>
    <t>Прочие дотации бюджетам муниципальных районов (Дотации на реализацию мероприятий по обеспечению обязательных требований охраны объектов образования I – III категорий опасности)</t>
  </si>
  <si>
    <t>000 2 02 20000 00 0000 150</t>
  </si>
  <si>
    <t>Субсидии бюджетам бюджетной системы Российской Федерации (межбюджетные субсидии)</t>
  </si>
  <si>
    <t>950 2 02 20041 05 0000 150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</si>
  <si>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</si>
  <si>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950 2 02 20077 05 0000 150</t>
  </si>
  <si>
    <t>Субсидии бюджетам муниципальных районов на софинансирование капитальных вложений в объекты муниципальной собственности</t>
  </si>
  <si>
    <t>950 2 02 25098 05 0000 150</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</si>
  <si>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</si>
  <si>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950 2 02 25519 05 0000 150</t>
  </si>
  <si>
    <t>Субсидии бюджетам муниципальных районов на поддержку отрасли культуры</t>
  </si>
  <si>
    <t>950 2 02 27139 05 0000 150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</si>
  <si>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</si>
  <si>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000 2 02 29999 05 0000 150</t>
  </si>
  <si>
    <t>Прочие субсидии бюджетам муниципальных районов</t>
  </si>
  <si>
    <t>950 2 02 29999 05 2015 150</t>
  </si>
  <si>
    <t>Прочие субсидии бюджетам муниципальных районов (субсидия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</si>
  <si>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950 2 02 29999 05 2037 150</t>
  </si>
  <si>
    <t>Прочие субсидии бюджетам муниципальных районов (субсидия на повышение оплаты труда отдельных категорий работников муниципальных учреждений в сфере образования)</t>
  </si>
  <si>
    <t>950 2 02 29999 05 2038 150</t>
  </si>
  <si>
    <t>Прочие субсидии бюджетам муниципальных районов (субсидия на повышение оплаты труда работников муниципальных учреждений в сфере культуры)</t>
  </si>
  <si>
    <t>950 2 02 29999 05 2040 150</t>
  </si>
  <si>
    <t>Прочие субсидии бюджетам муниципальных районов (субсидия на обеспечение трудоустройства несовершеннолетних граждан на временные рабочие места)</t>
  </si>
  <si>
    <t>950 2 02 29999 05 2054 150</t>
  </si>
  <si>
    <t>950 2 02 29999 05 2063 150</t>
  </si>
  <si>
    <t>Прочие субсидии бюджетам муниципальных районов (субсидия на повышение оплаты труда отдельных категорий работников муниципальных учреждений в сфере физической культуры и спорта)</t>
  </si>
  <si>
    <t>950 2 02 29999 05 2065 150</t>
  </si>
  <si>
    <t>Прочие субсидии бюджетам муниципальных районов (субсидия на обеспечение работы спортивных площадок общеобразовательных организаций)</t>
  </si>
  <si>
    <t>000 2 02 30000 00 0000 150</t>
  </si>
  <si>
    <t>Субвенции бюджетам бюджетной системы Российской Федерации</t>
  </si>
  <si>
    <t>000 2 02 30024 05 0000 150</t>
  </si>
  <si>
    <t>Субвенции бюджетам муниципальных районов на выполнение передаваемых полномочий субъектов Российской Федерации</t>
  </si>
  <si>
    <t>954 2 02 30024 05 3003 150</t>
  </si>
  <si>
    <t>Субвенции бюджетам муниципальных районов на выполнение передаваемых полномочий субъектов Российской Федерации (субвенция на освобождение от оплаты стоимости проезда лиц, находящихся под диспансерным наблюдением в связи с туберкулезом, и больных туберкулезом)</t>
  </si>
  <si>
    <t>954 2 02 30024 05 3004 150</t>
  </si>
  <si>
    <t>Субвенции бюджетам муниципальных районов на выполнение передаваемых полномочий субъектов Российской Федерации (Субвенция на освобождение от оплаты стоимости проезда детей из многодетных семей, а также детей из семей, имеющих трех и более детей, в том числе детей в возрасте до 23 лет)</t>
  </si>
  <si>
    <t>950 2 02 30024 05 3006 150</t>
  </si>
  <si>
    <t>Субвенции бюджетам муниципальных районов на выполнение передаваемых полномочий субъектов Российской Федерации (субвенция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</si>
  <si>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950 2 02 30024 05 3007 150</t>
  </si>
  <si>
    <t>Субвенции бюджетам муниципальных районов на выполнение передаваемых полномочий субъектов Российской Федерации (субвенция на компенсацию части расходов на приобретение путевки в организации отдыха детей и их оздоровления)</t>
  </si>
  <si>
    <t>950 2 02 30024 05 3009 150</t>
  </si>
  <si>
    <t>Субвенции бюджетам муниципальных районов на выполнение передаваемых полномочий субъектов Российской Федерации (субвенция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</si>
  <si>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950 2 02 30024 05 3010 150</t>
  </si>
  <si>
    <t>Субвенции бюджетам муниципальных районов на выполнение передаваемых полномочий субъектов Российской Федерации (субвенция на государственную поддержку опеки и попечительства)</t>
  </si>
  <si>
    <t>950 2 02 30024 05 3014 150</t>
  </si>
  <si>
    <t>Субвенции бюджетам муниципальных районов на выполнение передаваемых полномочий субъектов Российской Федерации (Субвенция на организацию образовательного процесса)</t>
  </si>
  <si>
    <t>950 2 02 30024 05 3015 150</t>
  </si>
  <si>
    <t>Субвенции бюджетам муниципальных районов на выполнение передаваемых полномочий субъектов Российской Федерации (субвенция на организацию питания обучающихся образовательных организаций)</t>
  </si>
  <si>
    <t>950 2 02 30024 05 3017 150</t>
  </si>
  <si>
    <t>Субвенции бюджетам муниципальных районов на выполнение передаваемых полномочий субъектов Российской Федерации (субвенция на содержание ребенка в семье опекуна и приемной семье, а также вознаграждение, причитающееся приемному родителю)</t>
  </si>
  <si>
    <t>954 2 02 30024 05 3020 150</t>
  </si>
  <si>
    <t>Субвенции бюджетам муниципальных районов на выполнение передаваемых полномочий субъектов Российской Федерации (субвенция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</si>
  <si>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954 2 02 30024 05 3021 150</t>
  </si>
  <si>
    <t>Субвенции бюджетам муниципальных районов на выполнение передаваемых полномочий субъектов Российской Федерации (субвенция на оказание социальной помощи отдельным категориям граждан)</t>
  </si>
  <si>
    <t>950 2 02 30024 05 3027 150</t>
  </si>
  <si>
    <t>Субвенции бюджетам муниципальных районов на выполнение передаваемых полномочий субъектов Российской Федерации (субвенция на организацию мероприятий при осуществлении деятельности по обращению с животными без владельцев)</t>
  </si>
  <si>
    <t>950 2 02 30024 05 3028 150</t>
  </si>
  <si>
    <t>Субвенции бюджетам муниципальных районов на выполнение передаваемых полномочий субъектов Российской Федерации (субвенция на обеспечение профилактики безнадзорности, правонарушений несовершеннолетних и защиты их прав)</t>
  </si>
  <si>
    <t>954 2 02 30024 05 3029 150</t>
  </si>
  <si>
    <t>Субвенции бюджетам муниципальных районов на выполнение передаваемых полномочий субъектов Российской Федерации (субвенция на обеспечение деятельности органов местного самоуправления в сфере социальной защиты населения)</t>
  </si>
  <si>
    <t>950 2 02 30024 05 3030 150</t>
  </si>
  <si>
    <t>Субвенции бюджетам муниципальных районов на выполнение передаваемых полномочий субъектов Российской Федерации (субвенции на обеспечение деятельности органов опеки и попечительства)</t>
  </si>
  <si>
    <t>950 2 02 30024 05 3031 150</t>
  </si>
  <si>
    <t>Субвенции бюджетам муниципальных районов на выполнение передаваемых полномочий субъектов Российской Федерации (субвенция на реализацию отдельных полномочий в сфере законодательства об административных правонарушениях)</t>
  </si>
  <si>
    <t>950 2 02 30024 05 3033 150</t>
  </si>
  <si>
    <t>Субвенции бюджетам муниципальных районов на выполнение передаваемых полномочий субъектов Российской Федерации (субвенция на частичную оплату стоимости путевки в организации отдыха детей и их оздоровления)</t>
  </si>
  <si>
    <t>954 2 02 30024 05 3041 150</t>
  </si>
  <si>
    <t>Субвенции бюджетам муниципальных районов на выполнение передаваемых полномочий субъектов Российской Федерации (субвенция на оказание государственной социальной помощи на основании социального контракта в части расходов по доставке выплат получателям)</t>
  </si>
  <si>
    <t>950 2 02 35120 05 0000 150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</si>
  <si>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</si>
  <si>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950 2 02 35179 05 0000 150</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</si>
  <si>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</si>
  <si>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950 2 02 35303 05 0000 150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</si>
  <si>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</si>
  <si>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950 2 02 35304 05 0000 150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</si>
  <si>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</si>
  <si>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954 2 02 35404 05 0000 150</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</si>
  <si>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</si>
  <si>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950 2 02 35930 05 0000 150</t>
  </si>
  <si>
    <t>Субвенции бюджетам муниципальных районов на государственную регистрацию актов гражданского состояния</t>
  </si>
  <si>
    <t>000 2 02 40000 00 0000 150</t>
  </si>
  <si>
    <t>Иные межбюджетные трансферты</t>
  </si>
  <si>
    <t>000 2 02 40014 05 0000 150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</si>
  <si>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</si>
  <si>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955 2 02 40014 05 4601 150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</si>
  <si>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содержание органов местного самоуправления)</t>
  </si>
  <si>
    <t>950 2 02 40014 05 4602 150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</si>
  <si>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владению, пользованию и распоряжению имуществом, находящимся в муниципальной собственности поселения)</t>
  </si>
  <si>
    <t>950 2 02 40014 05 4603 150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</si>
  <si>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организацию в границах поселения электро-, тепло-, газо- и водоснабжения населения, водоотведения и снабжения топливом населения)</t>
  </si>
  <si>
    <t>950 2 02 40014 05 4604 150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</si>
  <si>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дорожной деятельности)</t>
  </si>
  <si>
    <t>950 2 02 40014 05 4605 150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</si>
  <si>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осуществление полномочий органов местного самоуправления в соответствии с жилищным законодательством)</t>
  </si>
  <si>
    <t>950 2 02 40014 05 4606 150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</si>
  <si>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создание условий для предоставления транспортных услуг населению)</t>
  </si>
  <si>
    <t>950 2 02 40014 05 4609 150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</si>
  <si>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создание условий для обеспечения жителей поселения услугами связи, общественного питания, торговли и бытового обслуживания)</t>
  </si>
  <si>
    <t>950 2 02 40014 05 4610 150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</si>
  <si>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создание условий для организации досуга и обеспечения жителей поселения услугами организаций культуры)</t>
  </si>
  <si>
    <t>950 2 02 40014 05 4612 150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</si>
  <si>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условий для развития физической культуры и спорта, проведения официальных мероприятий)</t>
  </si>
  <si>
    <t>950 2 02 40014 05 4613 150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</si>
  <si>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организацию благоустройства территории поселения)</t>
  </si>
  <si>
    <t>950 2 02 40014 05 4614 150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</si>
  <si>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формированию современной городской среды)</t>
  </si>
  <si>
    <t>950 2 02 40014 05 4615 150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</si>
  <si>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организацию ритуальных услуг и содержание мест захоронения)</t>
  </si>
  <si>
    <t>950 2 02 40014 05 4616 150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</si>
  <si>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организацию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</si>
  <si>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950 2 02 40014 05 4617 150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</si>
  <si>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содержания и организации деятельности аварийно-спасательных служб и (или) аварийно-спасательных формирований на территории поселения)</t>
  </si>
  <si>
    <t>950 2 02 40014 05 4618 150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</si>
  <si>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создание условий для деятельности народных дружин)</t>
  </si>
  <si>
    <t>950 2 02 40014 05 4619 150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</si>
  <si>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оказание поддержки деятельности социально ориентированным некоммерческим организациям и деятельности ТОС)</t>
  </si>
  <si>
    <t>950 2 02 40014 05 4621 150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</si>
  <si>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содержанию военно- мемориального комплекса)</t>
  </si>
  <si>
    <t>954 2 02 40014 05 4622 150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</si>
  <si>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дополнительные меры социальной поддержки и социальной помощи для отдельных категорий граждан)</t>
  </si>
  <si>
    <t>950 2 02 40014 05 4627 150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</si>
  <si>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выполнению прочих обязательств органами местного самоуправления)</t>
  </si>
  <si>
    <t>950 2 02 40014 05 4628 150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</si>
  <si>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обеспечению безопасности людей на водных объектах, охране их жизни и здоровья)</t>
  </si>
  <si>
    <t>950 2 02 40014 05 4629 150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</si>
  <si>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обеспечение мероприятий по работе с детьми и молодежью)</t>
  </si>
  <si>
    <t>950 2 02 40014 05 4630 150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</si>
  <si>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выявление и ликвидацию вреда окружающей среде)</t>
  </si>
  <si>
    <t>000 2 02 49999 05 0000 150</t>
  </si>
  <si>
    <t>Прочие межбюджетные трансферты, передаваемые бюджетам муниципальных районов</t>
  </si>
  <si>
    <t>950 2 02 49999 05 4008 150</t>
  </si>
  <si>
    <t>Прочие межбюджетные трансферты, передаваемые бюджетам муниципальных районов (межбюджетные трансферты на поддержку инициатив органов ученического самоуправления общеобразовательных организаций)</t>
  </si>
  <si>
    <t>950 2 02 49999 05 4011 150</t>
  </si>
  <si>
    <t>Прочие межбюджетные трансферты, передаваемые бюджетам муниципальных районов (Межбюджетные трансферты на организацию и проведение культурных мероприятий, направленных на улучшение социального самочувствия жителей муниципальных образований Ярославской области)</t>
  </si>
  <si>
    <t>950 2 02 49999 05 4018 150</t>
  </si>
  <si>
    <t>Прочие межбюджетные трансферты, передаваемые бюджетам муниципальных районов (Межбюджетные трансферты на реализацию мероприятий по борьбе с борщевиком Сосновского)</t>
  </si>
  <si>
    <t>950 2 02 49999 05 4028 150</t>
  </si>
  <si>
    <t>Прочие межбюджетные трансферты, передаваемые бюджетам муниципальных районов (межбюджетные трансферты на приведение в нормативное состояние грунтовых дорог местного значения)</t>
  </si>
  <si>
    <t>950 2 02 49999 05 4029 150</t>
  </si>
  <si>
    <t>Прочие межбюджетные трансферты, передаваемые бюджетам муниципальных районов (межбюджетные трансферты на приведение в нормативное состояние территорий муниципальных образовательных организаций)</t>
  </si>
  <si>
    <t>Итого доходов</t>
  </si>
  <si>
    <t>000 01 05 00 00 00 0000 000</t>
  </si>
  <si>
    <t>Изменение остатков средств на счетах по учету средств бюджетов</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</si>
  <si>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</si>
  <si>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</si>
  <si>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</si>
  <si>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</si>
  <si>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ИТОГО</t>
  </si>
  <si>
    <t>Главный распоря-дитель</t>
  </si>
  <si>
    <t>Код целевой классификации</t>
  </si>
  <si>
    <t>Вид расходов</t>
  </si>
  <si>
    <t>Администрация Тутаевского муниципального района</t>
  </si>
  <si>
    <t>950</t>
  </si>
  <si>
    <t>Муниципальная программа "Развитие культуры, туризма и молодежной политики в Тутаевском муниципальном районе"</t>
  </si>
  <si>
    <t>01.0.00.00000</t>
  </si>
  <si>
    <t>Ведомственная целевая программа "Молодежь"</t>
  </si>
  <si>
    <t>01.1.00.00000</t>
  </si>
  <si>
    <t>Обеспечение условий для выполнения муниципального задания на оказание услуг, выполнение работ в сфере молодежной политики</t>
  </si>
  <si>
    <t>01.1.01.00000</t>
  </si>
  <si>
    <t>Расходы на осуществление деятельности в сфере молодежной политики социальными учреждениями молодежи</t>
  </si>
  <si>
    <t>01.1.01.10650</t>
  </si>
  <si>
    <t>Предоставление субсидий бюджетным, автономным учреждениям и иным некоммерческим организациям</t>
  </si>
  <si>
    <t>600</t>
  </si>
  <si>
    <t>Обеспечение деятельности учреждений в сфере молодежной политики</t>
  </si>
  <si>
    <t>01.1.01.14510</t>
  </si>
  <si>
    <t>Расходы на мероприятия по работе с молодежью</t>
  </si>
  <si>
    <t>01.1.01.29346</t>
  </si>
  <si>
    <t>Обеспечение качества и доступности услуг в сфере молодежной политики</t>
  </si>
  <si>
    <t>01.1.02.00000</t>
  </si>
  <si>
    <t>Выплата ежемесячных разовых стипендий Главы</t>
  </si>
  <si>
    <t>01.1.02.12700</t>
  </si>
  <si>
    <t>Расходы на обеспечение трудоустройства несовершеннолетних граждан на временные рабочие места (софинансирование)</t>
  </si>
  <si>
    <t>01.1.02.16950</t>
  </si>
  <si>
    <t>Расходы на обеспечение трудоустройства несовершеннолетних граждан на временные рабочие места</t>
  </si>
  <si>
    <t>01.1.02.76950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</si>
  <si>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t>
  </si>
  <si>
    <t>01.2.00.00000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</si>
  <si>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</si>
  <si>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01.2.01.00000</t>
  </si>
  <si>
    <t>Мероприятия по патриотическому воспитанию граждан</t>
  </si>
  <si>
    <t>01.2.01.14880</t>
  </si>
  <si>
    <t>Обеспечение мероприятий по содержанию военно-мемориального комплекса г Тутаев</t>
  </si>
  <si>
    <t>01.2.01.29686</t>
  </si>
  <si>
    <t>Ведомственная целевая программа "Сохранение и развитие культуры Тутаевского муниципального района"</t>
  </si>
  <si>
    <t>01.4.00.00000</t>
  </si>
  <si>
    <t>Реализация дополнительных образовательных программ в сфере культуры</t>
  </si>
  <si>
    <t>01.4.01.00000</t>
  </si>
  <si>
    <t>Выплата ежемесячных разовых стипендий главы</t>
  </si>
  <si>
    <t>01.4.01.12700</t>
  </si>
  <si>
    <t>Обеспечение деятельности учреждений дополнительного образования</t>
  </si>
  <si>
    <t>01.4.01.13210</t>
  </si>
  <si>
    <t>Расходы на повышение оплаты труда работников муниципальных учреждений в сфере культуры</t>
  </si>
  <si>
    <t>01.4.01.15900</t>
  </si>
  <si>
    <t>01.4.01.75900</t>
  </si>
  <si>
    <t>Содействие доступу граждан к культурным ценностям</t>
  </si>
  <si>
    <t>01.4.02.00000</t>
  </si>
  <si>
    <t>01.4.02.12700</t>
  </si>
  <si>
    <t>Социальное обеспечение и иные выплаты населению</t>
  </si>
  <si>
    <t>300</t>
  </si>
  <si>
    <t>Обеспечение деятельности учреждений по организации досуга в сфере культуры</t>
  </si>
  <si>
    <t>01.4.02.15010</t>
  </si>
  <si>
    <t>Мероприятия в сфере культуры</t>
  </si>
  <si>
    <t>01.4.02.15220</t>
  </si>
  <si>
    <t>01.4.02.15900</t>
  </si>
  <si>
    <t>01.4.02.29216</t>
  </si>
  <si>
    <t>Обеспечение других обязательств в рамках передаваемых полномочий по содержанию имущества казны городского поселения Тутаев</t>
  </si>
  <si>
    <t>01.4.02.29556</t>
  </si>
  <si>
    <t>Расходы на организацию и проведение культурных мероприятий, направленных на улучшение социального самочувствия жителей муниципальных образований Ярославской области</t>
  </si>
  <si>
    <t>01.4.02.70760</t>
  </si>
  <si>
    <t>01.4.02.75900</t>
  </si>
  <si>
    <t>Поддержка доступа граждан к информационным библиотечным ресурсам</t>
  </si>
  <si>
    <t>01.4.03.00000</t>
  </si>
  <si>
    <t>Обеспечение деятельности библиотек</t>
  </si>
  <si>
    <t>01.4.03.15110</t>
  </si>
  <si>
    <t>01.4.03.15220</t>
  </si>
  <si>
    <t>01.4.03.15900</t>
  </si>
  <si>
    <t>Расходы на обеспечение мероприятий в сфере культуры</t>
  </si>
  <si>
    <t>01.4.03.29216</t>
  </si>
  <si>
    <t>01.4.03.75900</t>
  </si>
  <si>
    <t>Расходы на комплектование книжных фондов муниципальных библиотек</t>
  </si>
  <si>
    <t>01.4.03.L5191</t>
  </si>
  <si>
    <t>Обеспечение эффективности управления системой культуры</t>
  </si>
  <si>
    <t>01.4.04.00000</t>
  </si>
  <si>
    <t>Обеспечение деятельности прочих учреждений в сфере культуры</t>
  </si>
  <si>
    <t>01.4.04.15210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</si>
  <si>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</si>
  <si>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</si>
  <si>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</si>
  <si>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</si>
  <si>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Муниципальная целевая программа "Профилактика правонарушений и усиление борьбы с преступностью в Тутаевском муниципальном районе"</t>
  </si>
  <si>
    <t>01.5.00.00000</t>
  </si>
  <si>
    <t>Реализация мероприятий по профилактике правонарушений</t>
  </si>
  <si>
    <t>01.5.01.00000</t>
  </si>
  <si>
    <t>Обеспечение деятельности народных дружин</t>
  </si>
  <si>
    <t>01.5.01.29486</t>
  </si>
  <si>
    <t>Воспрепятствование проявлениям терроризма и экстремизма</t>
  </si>
  <si>
    <t>01.5.02.00000</t>
  </si>
  <si>
    <t>Расходы на обеспечение безопасности жителей района</t>
  </si>
  <si>
    <t>01.5.02.12270</t>
  </si>
  <si>
    <t>Муниципальная программа "Развитие образования, физической культуры и спорта в Тутаевском муниципальном районе"</t>
  </si>
  <si>
    <t>02.0.00.00000</t>
  </si>
  <si>
    <t>Ведомственная целевая программа "Развитие отрасли образования Тутаевского муниципального района"</t>
  </si>
  <si>
    <t>02.1.00.00000</t>
  </si>
  <si>
    <t>Обеспечение качества и доступности образовательных услуг в сфере дошкольного образования</t>
  </si>
  <si>
    <t>02.1.01.00000</t>
  </si>
  <si>
    <t>Обеспечение деятельности дошкольных учреждений</t>
  </si>
  <si>
    <t>02.1.01.13010</t>
  </si>
  <si>
    <t>Иные бюджетные ассигнования</t>
  </si>
  <si>
    <t>800</t>
  </si>
  <si>
    <t>Обеспечение деятельности общеобразовательных учреждений</t>
  </si>
  <si>
    <t>02.1.01.13110</t>
  </si>
  <si>
    <t>Расходы на повышение оплаты труда отдельных категорий работников муниципальных учреждений в сфере образования</t>
  </si>
  <si>
    <t>02.1.01.15890</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</si>
  <si>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</si>
  <si>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02.1.01.70430</t>
  </si>
  <si>
    <t>Расходы на организацию образовательного процесса</t>
  </si>
  <si>
    <t>02.1.01.71460</t>
  </si>
  <si>
    <t>02.1.01.75890</t>
  </si>
  <si>
    <t>Обеспечение качества и доступности образовательных услуг в сфере общего образования</t>
  </si>
  <si>
    <t>02.1.02.00000</t>
  </si>
  <si>
    <t>02.1.02.13110</t>
  </si>
  <si>
    <t>Расходы на реализацию мероприятий инициативного бюджетирования на территории Ярославской области</t>
  </si>
  <si>
    <t>02.1.02.15350</t>
  </si>
  <si>
    <t>Субсидия на обеспечение работы спортивных площадок общеобразовательных организаций, софинансирование</t>
  </si>
  <si>
    <t>02.1.02.16010</t>
  </si>
  <si>
    <t>Расходы на ежемесячное денежное вознаграждение за классное руководство педагогическим работникам муниципальных общеобразовательных организаций</t>
  </si>
  <si>
    <t>02.1.02.53031</t>
  </si>
  <si>
    <t>Обеспечение бесплатным питанием обучающихся муниципальных образовательных учреждений за счет средств областного бюджета</t>
  </si>
  <si>
    <t>02.1.02.70530</t>
  </si>
  <si>
    <t>02.1.02.71460</t>
  </si>
  <si>
    <t>Реализация мероприятий по обеспечение обязательных требований охраны объектов образования 1-3 категории опасности</t>
  </si>
  <si>
    <t>02.1.02.72030</t>
  </si>
  <si>
    <t>Субсидия на обеспечение работы спортивных площадок общеобразовательных организаций</t>
  </si>
  <si>
    <t>02.1.02.76010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</si>
  <si>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t>
  </si>
  <si>
    <t>02.1.02.R3041</t>
  </si>
  <si>
    <t>Обеспечение качества и доступности образовательных услуг в сфере дополнительного образования</t>
  </si>
  <si>
    <t>02.1.03.00000</t>
  </si>
  <si>
    <t>02.1.03.13010</t>
  </si>
  <si>
    <t>02.1.03.13210</t>
  </si>
  <si>
    <t>Обеспечение деятельности прочих учреждений в сфере образования</t>
  </si>
  <si>
    <t>02.1.03.13310</t>
  </si>
  <si>
    <t>02.1.03.15890</t>
  </si>
  <si>
    <t>02.1.03.75890</t>
  </si>
  <si>
    <t>Повышение мотивации участников образовательного процесса</t>
  </si>
  <si>
    <t>02.1.04.00000</t>
  </si>
  <si>
    <t>02.1.04.12700</t>
  </si>
  <si>
    <t>Денежное поощрение лучших руководящих и педагогических работников за заслуги в сфере образования</t>
  </si>
  <si>
    <t>02.1.04.12710</t>
  </si>
  <si>
    <t>Обеспечение доступности и качества услуг в сфере психолого-педагогического и медико-социального сопровождения детей, методической и консультационной помощи педагогическим работникам</t>
  </si>
  <si>
    <t>02.1.05.00000</t>
  </si>
  <si>
    <t>02.1.05.13310</t>
  </si>
  <si>
    <t>02.1.05.15890</t>
  </si>
  <si>
    <t>02.1.05.75890</t>
  </si>
  <si>
    <t>Обеспечение качества реализации мер по социальной поддержке детей-сирот и детей, оставшихся без попечения родителей</t>
  </si>
  <si>
    <t>02.1.06.00000</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</si>
  <si>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</si>
  <si>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02.1.06.70460</t>
  </si>
  <si>
    <t>Государственная поддержка опеки и попечительства за счет средств областного бюджета</t>
  </si>
  <si>
    <t>02.1.06.70500</t>
  </si>
  <si>
    <t>Обеспечение детей организованными формами отдыха и оздоровления</t>
  </si>
  <si>
    <t>02.1.07.00000</t>
  </si>
  <si>
    <t>Расходы на оплату стоимости набора продуктов питания в лагерях с дневной формой пребывания детей</t>
  </si>
  <si>
    <t>02.1.07.11000</t>
  </si>
  <si>
    <t>Расходы на обеспечение оздоровления и отдыха детей</t>
  </si>
  <si>
    <t>02.1.07.13330</t>
  </si>
  <si>
    <t>Расходы на оплату стоимости набора продуктов питания в лагерях с дневной формой пребывания детей, расположенных на территории Ярославской области</t>
  </si>
  <si>
    <t>02.1.07.71000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</si>
  <si>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</si>
  <si>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02.1.07.71060</t>
  </si>
  <si>
    <t>Субвенция на частичную оплату стоимости путевки в организации отдыха детей и их оздоровления</t>
  </si>
  <si>
    <t>02.1.07.75160</t>
  </si>
  <si>
    <t>Обеспечение компенсационных выплат</t>
  </si>
  <si>
    <t>02.1.08.00000</t>
  </si>
  <si>
    <t>02.1.08.70430</t>
  </si>
  <si>
    <t>Расходы на компенсацию части расходов на приобретение путевки в организации отдыха детей и их оздоровления</t>
  </si>
  <si>
    <t>02.1.08.74390</t>
  </si>
  <si>
    <t>Обеспечение эффективности управления системой образования</t>
  </si>
  <si>
    <t>02.1.09.00000</t>
  </si>
  <si>
    <t>Мероприятия в сфере образования</t>
  </si>
  <si>
    <t>02.1.09.13320</t>
  </si>
  <si>
    <t>Расходы на обеспечение деятельности органов опеки и попечительства за счет средств областного бюджета</t>
  </si>
  <si>
    <t>02.1.09.70550</t>
  </si>
  <si>
    <t>Реализация федерального проекта "Успех каждого ребенка"</t>
  </si>
  <si>
    <t>02.1.E2.00000</t>
  </si>
  <si>
    <t>Расходы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</si>
  <si>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02.1.E2.50981</t>
  </si>
  <si>
    <t>Федеральный проект "Патриотическое воспитание граждан Российской Федерации"</t>
  </si>
  <si>
    <t>02.1.EВ.00000</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</si>
  <si>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</si>
  <si>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02.1.EВ.51791</t>
  </si>
  <si>
    <t>Муниципальная целевая программа "Духовно-нравственное воспитание и просвещение населения Тутаевского муниципального района"</t>
  </si>
  <si>
    <t>02.2.00.00000</t>
  </si>
  <si>
    <t>Реализация системы мер по подготовке, просвещению и повышению квалификации кадров в области духовно-нравственного воспитания</t>
  </si>
  <si>
    <t>02.2.01.00000</t>
  </si>
  <si>
    <t>Расходы на реализацию мероприятий МЦП "Духовно - нравственное воспитание и просвещение населения ТМР"</t>
  </si>
  <si>
    <t>02.2.01.13810</t>
  </si>
  <si>
    <t>Муниципальная целевая программа "Развитие физической культуры и спорта в Тутаевском муниципальном районе"</t>
  </si>
  <si>
    <t>02.3.00.00000</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</si>
  <si>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</si>
  <si>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02.3.01.00000</t>
  </si>
  <si>
    <t>Мероприятия в области спорта и физической культуры</t>
  </si>
  <si>
    <t>02.3.01.14010</t>
  </si>
  <si>
    <t>02.3.01.29226</t>
  </si>
  <si>
    <t>Строительство, реконструкция и капитальный ремонт спортивных сооружений</t>
  </si>
  <si>
    <t>02.3.02.00000</t>
  </si>
  <si>
    <t>Мероприятия по строительству, реконструкции и ремонту спортивных объектов</t>
  </si>
  <si>
    <t>02.3.02.14100</t>
  </si>
  <si>
    <t>Капитальные вложения в объекты государственной (муниципальной) собственности</t>
  </si>
  <si>
    <t>400</t>
  </si>
  <si>
    <t>Региональный проект "Спорт - норма жизни"</t>
  </si>
  <si>
    <t>02.3.P5.00000</t>
  </si>
  <si>
    <t>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t>
  </si>
  <si>
    <t>02.3.P5.51390</t>
  </si>
  <si>
    <t>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на достижение дополнительного результата</t>
  </si>
  <si>
    <t>02.3.P5.Д1390</t>
  </si>
  <si>
    <t>Муниципальная целевая программа "Развитие физкультурно-оздоровительной и спортивно-массовой работы среди детей в возрасте от 3 до 18 лет"</t>
  </si>
  <si>
    <t>02.4.00.00000</t>
  </si>
  <si>
    <t>Развитие детско-юношеского спорта в спортивных школах и ДЮСШ</t>
  </si>
  <si>
    <t>02.4.02.00000</t>
  </si>
  <si>
    <t>Мероприятия на повышение оплаты труда отдельных категорий работников муниципальных учреждений в сфере физической культуры и спорта, софинансирование</t>
  </si>
  <si>
    <t>02.4.02.13370</t>
  </si>
  <si>
    <t>Обеспечение деятельности учреждений спорта</t>
  </si>
  <si>
    <t>02.4.02.14020</t>
  </si>
  <si>
    <t>Мероприятия на повышение оплаты труда отдельных категорий работников муниципальных учреждений в сфере физической культуры и спорта</t>
  </si>
  <si>
    <t>02.4.02.73370</t>
  </si>
  <si>
    <t>Муниципальная целевая программа "Профилактика безнадзорности, правонарушений и защита прав несовершеннолетних, проживающих на территории Тутаевского муниципального района"</t>
  </si>
  <si>
    <t>02.5.00.00000</t>
  </si>
  <si>
    <t>Реализация комплекса мероприятий, направленных на профилактику безнадзорности, правонарушений и защиту прав несовершеннолетних</t>
  </si>
  <si>
    <t>02.5.03.00000</t>
  </si>
  <si>
    <t>Расходы на профилактику правонарушений и усиления борьбы с преступностью</t>
  </si>
  <si>
    <t>02.5.03.12250</t>
  </si>
  <si>
    <t>Муниципальная программа "Обеспечение качественными коммунальными услугами населения Тутаевского муниципального района"</t>
  </si>
  <si>
    <t>04.0.00.00000</t>
  </si>
  <si>
    <t>Муниципальная целевая программа "Развитие водоснабжения, водоотведения и очистки сточных вод на территории Тутаевского муниципального района"</t>
  </si>
  <si>
    <t>04.1.00.00000</t>
  </si>
  <si>
    <t>Гарантированное обеспечение населения питьевой водой, очистки сточных вод, охраны источников питьевого водоснабжения от загрязнений</t>
  </si>
  <si>
    <t>04.1.01.00000</t>
  </si>
  <si>
    <t>Мероприятия по обеспечению водоснабжением населения на селе</t>
  </si>
  <si>
    <t>04.1.01.10230</t>
  </si>
  <si>
    <t>Развитие системы сетей водоотведения на территории городского поселения Тутаев</t>
  </si>
  <si>
    <t>04.1.03.00000</t>
  </si>
  <si>
    <t>Мероприятия по строительству, реконструкции и ремонту объектов водоснабжения и водоотведения в городском поселении Тутаев</t>
  </si>
  <si>
    <t>04.1.03.29046</t>
  </si>
  <si>
    <t>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t>
  </si>
  <si>
    <t>04.3.00.00000</t>
  </si>
  <si>
    <t>Модернизация инженерной инфраструктуры и объектов коммунального назначения</t>
  </si>
  <si>
    <t>04.3.01.00000</t>
  </si>
  <si>
    <t>Мероприятия по модернизации объектов, находящихся в муниципальной собственности</t>
  </si>
  <si>
    <t>04.3.01.10050</t>
  </si>
  <si>
    <t>Мероприятия на реализацию мероприятий по строительству и реконструкции объектов теплоснабжения</t>
  </si>
  <si>
    <t>04.3.01.15250</t>
  </si>
  <si>
    <t>04.3.01.75250</t>
  </si>
  <si>
    <t>Муниципальная целевая программа "Развитие, ремонт и содержание муниципального жилищного фонда в Тутаевском муниципальном районе"</t>
  </si>
  <si>
    <t>04.4.00.00000</t>
  </si>
  <si>
    <t>Реализация мероприятий по развитию, ремонту и содержанию муниципального жилищного фонда</t>
  </si>
  <si>
    <t>04.4.01.00000</t>
  </si>
  <si>
    <t>Обеспечение мероприятий по содержанию, реконструкции и капитальному ремонту муниципального жилищного фонда</t>
  </si>
  <si>
    <t>04.4.01.29376</t>
  </si>
  <si>
    <t>Муниципальная программа "Развитие автомобильного и речного транспорта в Тутаевском муниципальном районе"</t>
  </si>
  <si>
    <t>05.0.00.00000</t>
  </si>
  <si>
    <t>Муниципальная целевая программа "Организация перевозок автомобильным транспортом в Тутаевском муниципальном районе"</t>
  </si>
  <si>
    <t>05.1.00.00000</t>
  </si>
  <si>
    <t>Организация предоставления транспортных услуг по перевозке пассажиров автомобильным транспортом, транспортом общего пользования</t>
  </si>
  <si>
    <t>05.1.01.00000</t>
  </si>
  <si>
    <t>Расходы по пассажирским перевозкам внутримуниципальным транспортом общего пользования</t>
  </si>
  <si>
    <t>05.1.01.10100</t>
  </si>
  <si>
    <t>Обеспечение мероприятий по осуществлению межсезонных пассажирских перевозок на автомобильном транспорте</t>
  </si>
  <si>
    <t>05.1.01.29176</t>
  </si>
  <si>
    <t>Муниципальная целевая программа "Организация перевозок и развитие речного транспорта"</t>
  </si>
  <si>
    <t>05.2.00.00000</t>
  </si>
  <si>
    <t>Организация предоставления услуг грузопассажирской речной переправы через р. Волга в городском поселении Тутаев</t>
  </si>
  <si>
    <t>05.2.01.00000</t>
  </si>
  <si>
    <t>Обеспечение мероприятий по осуществлению грузопассажирских перевозок на речном транспорте</t>
  </si>
  <si>
    <t>05.2.01.29166</t>
  </si>
  <si>
    <t>Муниципальная программа "Поддержка социальных инициатив и развитие некоммерческих организаций и объединений в Тутаевском муниципальном районе"</t>
  </si>
  <si>
    <t>06.0.00.00000</t>
  </si>
  <si>
    <t>Муниципальная целевая программа "Поддержка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</si>
  <si>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06.1.00.00000</t>
  </si>
  <si>
    <t>Стимулирование и поддержка реализации социально-значимых проектов и программ, реализуемых гражданскими активистами и СОНКО на территории Тутаевского муниципального района</t>
  </si>
  <si>
    <t>06.1.03.00000</t>
  </si>
  <si>
    <t>Предоставление субсидий некоммерческим организациям на конкурсной основе</t>
  </si>
  <si>
    <t>06.1.03.13140</t>
  </si>
  <si>
    <t>Поддержка деятельности социально ориентированных некоммерческих организаций</t>
  </si>
  <si>
    <t>06.1.03.29516</t>
  </si>
  <si>
    <t>Субсидии на поддержку деятельности ТОС</t>
  </si>
  <si>
    <t>06.1.03.29876</t>
  </si>
  <si>
    <t>Муниципальная программа "Повышение эффективности муниципального управления в Тутаевском муниципальном районе"</t>
  </si>
  <si>
    <t>07.0.00.00000</t>
  </si>
  <si>
    <t>Муниципальная целевая программа "Развитие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t>
  </si>
  <si>
    <t>07.1.00.00000</t>
  </si>
  <si>
    <t>Профессиональное развитие муниципальных служащих и повышение квалификации руководителей и сотрудников муниципальных учреждений</t>
  </si>
  <si>
    <t>07.1.01.00000</t>
  </si>
  <si>
    <t>Расходы на развитие муниципальной службы</t>
  </si>
  <si>
    <t>07.1.01.12200</t>
  </si>
  <si>
    <t>Развитие проектной деятельности и внедрение системы бережливого управления в Администрации Тутаевского муниципального района, ее структурных подразделениях и в муниципальных учреждениях ТМР</t>
  </si>
  <si>
    <t>07.1.02.00000</t>
  </si>
  <si>
    <t>Внедрение проектной деятельности и бережливых технологий</t>
  </si>
  <si>
    <t>07.1.02.12300</t>
  </si>
  <si>
    <t>Муниципальная целевая программа "Информатизация управленческой деятельности Администрации Тутаевского муниципального района"</t>
  </si>
  <si>
    <t>07.2.00.00000</t>
  </si>
  <si>
    <t>Обеспечение эффективного управления муниципальным имуществом Тутаевского муниципального района, в том числе земельными ресурсами района</t>
  </si>
  <si>
    <t>07.2.02.00000</t>
  </si>
  <si>
    <t>Расходы на проведение мероприятий по информатизации</t>
  </si>
  <si>
    <t>07.2.02.12210</t>
  </si>
  <si>
    <t>Обеспечение эффективной деятельности структурных подразделений Администрации Тутаевского муниципального района</t>
  </si>
  <si>
    <t>07.2.03.00000</t>
  </si>
  <si>
    <t>07.2.03.12210</t>
  </si>
  <si>
    <t>Муниципальная программа "Экономическое и перспективное развитие территорий Тутаевского муниципального района"</t>
  </si>
  <si>
    <t>08.0.00.00000</t>
  </si>
  <si>
    <t>Муниципальная целевая программа "Развитие агропромышленного комплекса в Тутаевском муниципальном районе"</t>
  </si>
  <si>
    <t>08.2.00.00000</t>
  </si>
  <si>
    <t>Стимулирование развития сельскохозяйственного производства</t>
  </si>
  <si>
    <t>08.2.01.00000</t>
  </si>
  <si>
    <t>Мероприятия направленные на развитие агропромышленного комплекса</t>
  </si>
  <si>
    <t>08.2.01.10700</t>
  </si>
  <si>
    <t>Муниципальная программа "Охрана окружающей среды и природопользование в Тутаевском муниципальном районе"</t>
  </si>
  <si>
    <t>09.0.00.00000</t>
  </si>
  <si>
    <t>Муниципальная целевая программа "Санитарно-эпидемиологическая безопасность в Тутаевском муниципальном районе"</t>
  </si>
  <si>
    <t>09.1.00.00000</t>
  </si>
  <si>
    <t>Реализация мероприятий по улучшению санитарно-гигиенического благополучия и оздоровления экологической обстановки в Тутаевском районе</t>
  </si>
  <si>
    <t>09.1.01.00000</t>
  </si>
  <si>
    <t>Расходы на природоохранные мероприятия</t>
  </si>
  <si>
    <t>09.1.01.10600</t>
  </si>
  <si>
    <t>Реализация мероприятий по выявлению и ликвидации вреда окружающей среде</t>
  </si>
  <si>
    <t>09.1.01.29896</t>
  </si>
  <si>
    <t>Муниципальная целевая программа "Ликвидация борщевика в Тутаевском муниципальном районе"</t>
  </si>
  <si>
    <t>09.2.00.00000</t>
  </si>
  <si>
    <t>Выявление и обработка земель, загрязненных борщевиком</t>
  </si>
  <si>
    <t>09.2.01.00000</t>
  </si>
  <si>
    <t>Обеспечение мероприятий в области благоустройства и озеленения</t>
  </si>
  <si>
    <t>09.2.01.29266</t>
  </si>
  <si>
    <t>Мероприятия по борьбе с борщевиком Сосновского</t>
  </si>
  <si>
    <t>09.2.01.71810</t>
  </si>
  <si>
    <t>Муниципальная программа "Содержание территории Тутаевского муниципального района"</t>
  </si>
  <si>
    <t>10.0.00.00000</t>
  </si>
  <si>
    <t>Муниципальная целевая программа "Благоустройство и озеленение Тутаевского муниципального района"</t>
  </si>
  <si>
    <t>10.1.00.00000</t>
  </si>
  <si>
    <t>Улучшение уровня внешнего благоустройства и санитарного состояния территории Тутаевского муниципального района</t>
  </si>
  <si>
    <t>10.1.01.00000</t>
  </si>
  <si>
    <t>Содержание и организация деятельности по благоустройству на территории поселения</t>
  </si>
  <si>
    <t>10.1.01.29256</t>
  </si>
  <si>
    <t>Обеспечение мероприятий по совершенствованию эстетического состояния территории</t>
  </si>
  <si>
    <t>10.1.02.00000</t>
  </si>
  <si>
    <t>10.1.02.29266</t>
  </si>
  <si>
    <t>Расходы на реализацию мероприятий по увековечению памяти погибших при защите Отечества</t>
  </si>
  <si>
    <t>10.1.02.L2996</t>
  </si>
  <si>
    <t>Благоустройство общественной территории в поселке Никульское</t>
  </si>
  <si>
    <t>10.1.03.00000</t>
  </si>
  <si>
    <t>Мероприятия, предусмотренные НПА органов власти Ярославской области, на благоустройство общественной территории</t>
  </si>
  <si>
    <t>10.1.03.73266</t>
  </si>
  <si>
    <t>Муниципальная целевая программа "Организация и развитие ритуальных услуг и мест захоронения в Тутаевском муниципальном районе"</t>
  </si>
  <si>
    <t>10.2.00.00000</t>
  </si>
  <si>
    <t>Обеспечение комплекса работ по повышению уровня благоустройства мест погребений</t>
  </si>
  <si>
    <t>10.2.01.00000</t>
  </si>
  <si>
    <t>Обеспечение мероприятий по содержанию мест захоронения</t>
  </si>
  <si>
    <t>10.2.01.29316</t>
  </si>
  <si>
    <t>Расходы на оказание услуг по захоронению невостребованных трупов</t>
  </si>
  <si>
    <t>10.2.01.29356</t>
  </si>
  <si>
    <t>Муниципальная целевая программа "Развитие сетей уличного освещения на территории Тутаевского муниципального района"</t>
  </si>
  <si>
    <t>10.3.00.00000</t>
  </si>
  <si>
    <t>Приведение и поддержание освещенности улиц города в нормативном состоянии</t>
  </si>
  <si>
    <t>10.3.01.00000</t>
  </si>
  <si>
    <t>Обеспечение мероприятий по техническому содержанию, текущему и капитальному ремонту сетей уличного освещения</t>
  </si>
  <si>
    <t>10.3.01.29246</t>
  </si>
  <si>
    <t>Муниципальная целевая программа "Энергосбережение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Тутаевского муниципального района"</t>
  </si>
  <si>
    <t>10.4.00.00000</t>
  </si>
  <si>
    <t>Создание механизма управления потреблением энергетических ресурсов и сокращение бюджетных затрат</t>
  </si>
  <si>
    <t>10.4.01.00000</t>
  </si>
  <si>
    <t>Обеспечение мероприятий по уличному освещению</t>
  </si>
  <si>
    <t>10.4.01.29236</t>
  </si>
  <si>
    <t>Муниципальная программа "Перспективное развитие и формирование городской среды Тутаевского муниципального района"</t>
  </si>
  <si>
    <t>11.0.00.00000</t>
  </si>
  <si>
    <t>Муниципальная целевая программа "Формирование современной городской среды Тутаевского муниципального района"</t>
  </si>
  <si>
    <t>11.1.00.00000</t>
  </si>
  <si>
    <t>Повышение уровня благоустройства территорий</t>
  </si>
  <si>
    <t>11.1.01.00000</t>
  </si>
  <si>
    <t>Обеспечение мероприятий по формированию современной городской среды</t>
  </si>
  <si>
    <t>11.1.01.29456</t>
  </si>
  <si>
    <t>Обеспечение мероприятий на реализацию проекта по формированию современной городской среды в малых городах и исторических поселениях</t>
  </si>
  <si>
    <t>11.1.01.29856</t>
  </si>
  <si>
    <t>Реализация проекта "Наши дворы"</t>
  </si>
  <si>
    <t>11.1.02.00000</t>
  </si>
  <si>
    <t>Расходы на благоустройство дворовых дворовых территорий, установку детских игровых площадок и обустройство территорий для выгула животных</t>
  </si>
  <si>
    <t>11.1.02.70416</t>
  </si>
  <si>
    <t>Мероприятия инвестиционного проекта "Ярославия. Города у воды"</t>
  </si>
  <si>
    <t>11.1.03.00000</t>
  </si>
  <si>
    <t>Расходы на строительство, реконструкцию и капитальный ремонт автомобильных дорог (средства ИБК)</t>
  </si>
  <si>
    <t>11.1.03.98004</t>
  </si>
  <si>
    <t>Реализация проекта "Формирование комфортной городской среды"</t>
  </si>
  <si>
    <t>11.1.F2.00000</t>
  </si>
  <si>
    <t>Расходы на реализацию программ формирования современной городской среды</t>
  </si>
  <si>
    <t>11.1.F2.55556</t>
  </si>
  <si>
    <t>Муниципальная целевая программа "Развитие дорожного хозяйства в Тутаевском муниципальном районе"</t>
  </si>
  <si>
    <t>11.2.00.00000</t>
  </si>
  <si>
    <t>Реализация мероприятий по повышению безопасности дорожного движения на автомобильных дорогах</t>
  </si>
  <si>
    <t>11.2.01.00000</t>
  </si>
  <si>
    <t>Мероприятия в области дорожного хозяйства по повышению безопасности дорожного движения</t>
  </si>
  <si>
    <t>11.2.01.10200</t>
  </si>
  <si>
    <t>Обеспечение мероприятий в области дорожного хозяйства по повышению безопасности дорожного движения</t>
  </si>
  <si>
    <t>11.2.01.29096</t>
  </si>
  <si>
    <t>Реализация мероприятий по обеспечению сохранности существующей дорожной сети и выполнение работ по содержанию и ремонту автомобильных дорог</t>
  </si>
  <si>
    <t>11.2.02.00000</t>
  </si>
  <si>
    <t>Содержание и ремонт автомобильных дорог общего пользования</t>
  </si>
  <si>
    <t>11.2.02.10200</t>
  </si>
  <si>
    <t>Обеспечение деятельности учереждения по содержанию и ремонту дорог</t>
  </si>
  <si>
    <t>11.2.02.10205</t>
  </si>
  <si>
    <t>Обеспечение софинансирования мероприятий в области дорожного хозяйства на ремонт и содержание автомобильных дорог (район)</t>
  </si>
  <si>
    <t>11.2.02.12440</t>
  </si>
  <si>
    <t>Расходы на приведение в нормативное состояние территорий муниципальных образовательных организаций, софинансирование</t>
  </si>
  <si>
    <t>11.2.02.16030</t>
  </si>
  <si>
    <t>Мероприятия по приведению в нормативное состояние автомобильных дорог местного значения, обеспечивающих подъезды к объектам социального назначения, софинансирование</t>
  </si>
  <si>
    <t>11.2.02.17350</t>
  </si>
  <si>
    <t>Обеспечение софинансирования мероприятий в области дорожного хозяйства на ремонт и содержание автомобильных дорог средства поселения</t>
  </si>
  <si>
    <t>11.2.02.22446</t>
  </si>
  <si>
    <t>Мероприятия на капитальный ремонт и ремонт дорожных объектов муниципальной собственности, софинансирование</t>
  </si>
  <si>
    <t>11.2.02.25626</t>
  </si>
  <si>
    <t>Мероприятия по приведению в нормативное состояние автомобильных дорог местного значения, обеспечивающих подъезды к объектам социального назначения</t>
  </si>
  <si>
    <t>11.2.02.27356</t>
  </si>
  <si>
    <t>Обеспечение мероприятий в области дорожного хозяйства на ремонт и содержание автомобильных дорог</t>
  </si>
  <si>
    <t>11.2.02.29086</t>
  </si>
  <si>
    <t>Содержание и организация деятельности дорожного хозяйства</t>
  </si>
  <si>
    <t>11.2.02.29696</t>
  </si>
  <si>
    <t>Расходы на финансирование дорожного хозяйства за счет средств областного бюджета</t>
  </si>
  <si>
    <t>11.2.02.72440</t>
  </si>
  <si>
    <t>11.2.02.72446</t>
  </si>
  <si>
    <t>Мероприятия по ремонту дорожного покрытия парковочной площадки</t>
  </si>
  <si>
    <t>11.2.02.73266</t>
  </si>
  <si>
    <t>Мероприятия на приведение в нормативное состояние грунтовых дорог местного значения</t>
  </si>
  <si>
    <t>11.2.02.74300</t>
  </si>
  <si>
    <t>Мероприятия на капитальный ремонт и ремонт дорожных объектов муниципальной собственности</t>
  </si>
  <si>
    <t>11.2.02.75626</t>
  </si>
  <si>
    <t>Расходы на приведение в нормативное состояние территорий муниципальных образовательных организаций</t>
  </si>
  <si>
    <t>11.2.02.76030</t>
  </si>
  <si>
    <t>11.2.02.77350</t>
  </si>
  <si>
    <t>11.2.02.77356</t>
  </si>
  <si>
    <t>Создание условий для развития инвестиционной привлекательности и наращивания налогового потенциала в г. Тутаеве Тутаевского муниципального района Ярославской области</t>
  </si>
  <si>
    <t>11.2.03.00000</t>
  </si>
  <si>
    <t>Мероприятий по развитию дорожной сети в городском поселении Тутаев</t>
  </si>
  <si>
    <t>11.2.03.29086</t>
  </si>
  <si>
    <t>Реализация проекта "Дорожная сеть"</t>
  </si>
  <si>
    <t>11.2.R1.00000</t>
  </si>
  <si>
    <t>Мероприятия по комплексному развитию транспортной инфраструктуры городских агломераций Ярославской области, софинансирование</t>
  </si>
  <si>
    <t>11.2.R1.24046</t>
  </si>
  <si>
    <t>Мероприятия по комплексному развитию транспортной инфраструктуры городских агломераций Ярославской области</t>
  </si>
  <si>
    <t>11.2.R1.74046</t>
  </si>
  <si>
    <t>Муниципальная программа "Обеспечение безопасности населения Тутаевского муниципального района"</t>
  </si>
  <si>
    <t>13.0.00.00000</t>
  </si>
  <si>
    <t>Муниципальная целевая программа "Внедрение и развитие аппаратно-программного комплекса "Безопасный город" на территории города Тутаев и Тутаевского муниципального района"</t>
  </si>
  <si>
    <t>13.1.00.00000</t>
  </si>
  <si>
    <t>Мероприятия по обеспечению безопасности жителей района</t>
  </si>
  <si>
    <t>13.1.01.00000</t>
  </si>
  <si>
    <t>13.1.01.12270</t>
  </si>
  <si>
    <t>Обеспечение мероприятий по безопасности жителей города</t>
  </si>
  <si>
    <t>13.1.01.29766</t>
  </si>
  <si>
    <t>Муниципальная программа "Обеспечение доступным и комфортным жильем населения в Тутаевском муниципальном районе"</t>
  </si>
  <si>
    <t>15.0.00.00000</t>
  </si>
  <si>
    <t>Муниципальная целевая программа "Переселение граждан из аварийного жилищного фонда в Тутаевском муниципальном районе"</t>
  </si>
  <si>
    <t>15.1.00.00000</t>
  </si>
  <si>
    <t>Демонтаж (снос) многоквартирных домов, признанных в установленном порядке аварийными и подлежащими сносу</t>
  </si>
  <si>
    <t>15.1.02.00000</t>
  </si>
  <si>
    <t>Обеспечение мероприятий по выполнению иных обязательств органами местного самоуправления</t>
  </si>
  <si>
    <t>15.1.02.29806</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</si>
  <si>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в Тутаевском муниципальном районе"</t>
  </si>
  <si>
    <t>15.2.00.00000</t>
  </si>
  <si>
    <t>Обеспечение благоустроенными жилыми помещениями граждан, переселяемых из жилищного фонда, признанного непригодным для проживания, и (или) жилищного фонда с высоким уровнем износа</t>
  </si>
  <si>
    <t>15.2.01.00000</t>
  </si>
  <si>
    <t>Приобретение объектов недвижимости в муниципальную собственность</t>
  </si>
  <si>
    <t>15.2.01.29886</t>
  </si>
  <si>
    <t>Непрограмные расходы</t>
  </si>
  <si>
    <t>40.0.00.00000</t>
  </si>
  <si>
    <t>40.9.00.00000</t>
  </si>
  <si>
    <t>Взносы на капитальный ремонт жилых помещений муниципального жилищного фонда</t>
  </si>
  <si>
    <t>40.9.00.10370</t>
  </si>
  <si>
    <t>Мероприятия по актуализации схем коммунальной инфраструктуры</t>
  </si>
  <si>
    <t>40.9.00.10410</t>
  </si>
  <si>
    <t>Мероприятия по землеустройству и землепользованию</t>
  </si>
  <si>
    <t>40.9.00.10510</t>
  </si>
  <si>
    <t>Содержание центрального аппарата</t>
  </si>
  <si>
    <t>40.9.00.12010</t>
  </si>
  <si>
    <t>Содержание Главы муниципального образования</t>
  </si>
  <si>
    <t>40.9.00.12020</t>
  </si>
  <si>
    <t>Выполнение других обязательств органов местного самоуправления</t>
  </si>
  <si>
    <t>40.9.00.12080</t>
  </si>
  <si>
    <t>Оценка недвижимости, признание прав и регулирование отношений по муниципальной собственности</t>
  </si>
  <si>
    <t>40.9.00.12090</t>
  </si>
  <si>
    <t>Обеспечение деятельности подведомственных учреждений органов местного самоуправления</t>
  </si>
  <si>
    <t>40.9.00.12100</t>
  </si>
  <si>
    <t>Исполнение судебных актов, актов других органов и должностных лиц, иных документов</t>
  </si>
  <si>
    <t>40.9.00.12130</t>
  </si>
  <si>
    <t>Представительские расходы органов местного самоуправления</t>
  </si>
  <si>
    <t>40.9.00.12600</t>
  </si>
  <si>
    <t>Поддержка периодических изданий</t>
  </si>
  <si>
    <t>40.9.00.12750</t>
  </si>
  <si>
    <t>Резервные фонды местных администраций</t>
  </si>
  <si>
    <t>40.9.00.12900</t>
  </si>
  <si>
    <t>Государственная поддержка в сфере образования</t>
  </si>
  <si>
    <t>40.9.00.13710</t>
  </si>
  <si>
    <t>Содержание органов местного самоуправления за счет средств поселений</t>
  </si>
  <si>
    <t>40.9.00.29016</t>
  </si>
  <si>
    <t>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t>
  </si>
  <si>
    <t>40.9.00.29026</t>
  </si>
  <si>
    <t>Расходы на обеспечение мероприятий по организации населению услуг бань в общих отделениях</t>
  </si>
  <si>
    <t>40.9.00.29206</t>
  </si>
  <si>
    <t>Обеспечение мероприятий по землеустройству и землепользованию, определению кадастровой стоимости и приобретению прав собственности</t>
  </si>
  <si>
    <t>40.9.00.29276</t>
  </si>
  <si>
    <t>Обеспечение мероприятий по обеспечению безопасности людей на водных объектах, охране их жизни и здоровья</t>
  </si>
  <si>
    <t>40.9.00.29326</t>
  </si>
  <si>
    <t>Обеспечение мероприятий по начислению и сбору платы за найм муниципального жилищного фонда</t>
  </si>
  <si>
    <t>40.9.00.29436</t>
  </si>
  <si>
    <t>Обеспечение мероприятий по капитальному ремонту лифтов в МКД, в части жилых помещений находящихся в муниципальной собственности</t>
  </si>
  <si>
    <t>40.9.00.29446</t>
  </si>
  <si>
    <t>Обеспечение мероприятий по актуализации схем коммунальной инфраструктуры</t>
  </si>
  <si>
    <t>40.9.00.29536</t>
  </si>
  <si>
    <t>40.9.00.29556</t>
  </si>
  <si>
    <t>Содержание и организация деятельности аварийно-спасательных служб</t>
  </si>
  <si>
    <t>40.9.00.29566</t>
  </si>
  <si>
    <t>Обеспечение мероприятий по переработке и утилизации ливневых стоков</t>
  </si>
  <si>
    <t>40.9.00.29616</t>
  </si>
  <si>
    <t>Обеспечение безопасности населения</t>
  </si>
  <si>
    <t>40.9.00.29766</t>
  </si>
  <si>
    <t>Межбюджетные трансферты на обеспечение мероприятий по выполнению иных обязательств органами местного самоуправления</t>
  </si>
  <si>
    <t>40.9.00.29806</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</si>
  <si>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</si>
  <si>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40.9.00.51200</t>
  </si>
  <si>
    <t>Осуществление полномочий Российской Федерации по государственной регистрации актов гражданского состояния</t>
  </si>
  <si>
    <t>40.9.00.59300</t>
  </si>
  <si>
    <t>Реализация мероприятий, предусмотренных НПА органов государственной власти Ярославской области</t>
  </si>
  <si>
    <t>40.9.00.73260</t>
  </si>
  <si>
    <t>Расходы по организации мероприятий при осуществлении деятельности по обращению с животными без владельцев</t>
  </si>
  <si>
    <t>40.9.00.74420</t>
  </si>
  <si>
    <t>Расходы на обеспечение государственных полномочий по организации деятельности территориальных комиссий по делам несовершеннолетних и защите их прав</t>
  </si>
  <si>
    <t>40.9.00.80190</t>
  </si>
  <si>
    <t>Расходы на реализацию отдельных полномочий в сфере законодательства об административных правонарушениях</t>
  </si>
  <si>
    <t>40.9.00.80200</t>
  </si>
  <si>
    <t>Межбюджетные трансферты поселениям района</t>
  </si>
  <si>
    <t>99.0.00.00000</t>
  </si>
  <si>
    <t>Поощрение муниципальных управленческих команд за достижение показателей деятельности</t>
  </si>
  <si>
    <t>99.0.00.17260</t>
  </si>
  <si>
    <t>Межбюджетные трансферты</t>
  </si>
  <si>
    <t>500</t>
  </si>
  <si>
    <t>Департамент муниципального имущества Администрации Тутаевского муниципального района</t>
  </si>
  <si>
    <t>952</t>
  </si>
  <si>
    <t>Департамент труда и социального развития Администрации Тутаевского муниципального района</t>
  </si>
  <si>
    <t>954</t>
  </si>
  <si>
    <t>Муниципальная программа "Социальная поддержка населения Тутаевского муниципального района"</t>
  </si>
  <si>
    <t>03.0.00.00000</t>
  </si>
  <si>
    <t>Ведомственная целевая программа "Социальная поддержка населения Тутаевского муниципального района"</t>
  </si>
  <si>
    <t>03.1.00.00000</t>
  </si>
  <si>
    <t>Исполнение публичных обязательств района по предоставлению выплат, пособий и компенсаций</t>
  </si>
  <si>
    <t>03.1.01.00000</t>
  </si>
  <si>
    <t>03.1.01.12010</t>
  </si>
  <si>
    <t>03.1.01.12080</t>
  </si>
  <si>
    <t>Доплаты к пенсиям муниципальных служащих</t>
  </si>
  <si>
    <t>03.1.01.16010</t>
  </si>
  <si>
    <t>Доплаты к пенсиям муниципальным служащим поселений</t>
  </si>
  <si>
    <t>03.1.01.29756</t>
  </si>
  <si>
    <t>Субсидия на предоставление бесплатного проезда лицам,находящимся под диспансерным наблюдением в связи с туберкулезом, и больным туберкулезом за счет средств областного бюджета</t>
  </si>
  <si>
    <t>03.1.01.72550</t>
  </si>
  <si>
    <t>Субсидия на предоставление бесплатного проезда детям из многодетных семей, обучающихся в общеобразовательных учреждениях, за счет средств областного бюджета</t>
  </si>
  <si>
    <t>03.1.01.72560</t>
  </si>
  <si>
    <t>Предоставление социальных услуг населению Тутаевского муниципального района на основе соблюдения стандартов и нормативов</t>
  </si>
  <si>
    <t>03.1.02.00000</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</si>
  <si>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выполнении муниципальных заданий и иные цели</t>
  </si>
  <si>
    <t>03.1.02.70850</t>
  </si>
  <si>
    <t>Расходы на обеспечение деятельности органов местного самоуправления в сфере социальной защиты населения</t>
  </si>
  <si>
    <t>03.1.02.70870</t>
  </si>
  <si>
    <t>Социальная защита семей с детьми, инвалидов, ветеранов, граждан и детей, оказавшихся в трудной жизненной ситуации</t>
  </si>
  <si>
    <t>03.1.03.00000</t>
  </si>
  <si>
    <t>Организация перевозок больных, нуждающихся в амбулаторном гемодиализе</t>
  </si>
  <si>
    <t>03.1.03.16210</t>
  </si>
  <si>
    <t>Оказание социальной помощи отдельным категориям граждан за счет средств областного бюджета</t>
  </si>
  <si>
    <t>03.1.03.70890</t>
  </si>
  <si>
    <t>Оказание государственной социальной помощи на основании социального контракта отдельным категориям граждан в части доставки</t>
  </si>
  <si>
    <t>03.1.03.75520</t>
  </si>
  <si>
    <t>Оказание государственной социальной помощи на основании социального контракта отдельным категориям граждан</t>
  </si>
  <si>
    <t>03.1.03.R4040</t>
  </si>
  <si>
    <t>Информационное обеспечение реализации мероприятий программы</t>
  </si>
  <si>
    <t>03.1.04.00000</t>
  </si>
  <si>
    <t>Расходы на обеспечение деятельности органов местного самоуправления в сфере социальной защиты за счет средств областного бюджета</t>
  </si>
  <si>
    <t>03.1.04.70870</t>
  </si>
  <si>
    <t>955</t>
  </si>
  <si>
    <t>Обеспечение сбалансированности и устойчивости бюджетной системы Тутаевского муниципального района</t>
  </si>
  <si>
    <t>07.2.01.00000</t>
  </si>
  <si>
    <t>07.2.01.12210</t>
  </si>
  <si>
    <t>Дотации поселениям района на выравнивание бюджетной обеспеченности</t>
  </si>
  <si>
    <t>99.0.00.10800</t>
  </si>
  <si>
    <t>Департамент культуры, туризма и молодежной политики Администрации Тутаевского муниципального района Ярославской области</t>
  </si>
  <si>
    <t>956</t>
  </si>
  <si>
    <t>982</t>
  </si>
  <si>
    <t>Содержание руководителя контрольно-счетной палаты муниципального образования и его заместителей</t>
  </si>
  <si>
    <t>40.9.00.12030</t>
  </si>
  <si>
    <t>Обеспечение мероприятий по осуществлению внешнего муниципального контроля</t>
  </si>
  <si>
    <t>40.9.00.29386</t>
  </si>
  <si>
    <t>Всего</t>
  </si>
  <si>
    <t>Дефицит (-), профицит (+)</t>
  </si>
  <si>
    <t>1. Поощрение муниципальных управленческих команд за достижение показателей деятельности</t>
  </si>
  <si>
    <t>Артемьевское сельское поселение</t>
  </si>
  <si>
    <t>% исполнения</t>
  </si>
  <si>
    <t xml:space="preserve">Распределение иных межбюджетных трансфертов бюджетам поселений Тутаевского муниципального района за 1 квартал 2024 года </t>
  </si>
  <si>
    <t xml:space="preserve"> Исполнение расходов  бюджета Тутаевского муниципального района по разделам и подразделам классификации расходов бюджетов Российской Федерации за 1 квартал  2024 года</t>
  </si>
  <si>
    <t>Источники внутреннего финансирования дефицита бюджета Тутаевского муниципального района за 1 квартал 2024 года</t>
  </si>
  <si>
    <t>Среднесписочная численность, чел.</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</si>
  <si>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</si>
  <si>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</si>
  <si>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</si>
  <si>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</si>
  <si>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 xml:space="preserve">      О Т Ч ЕТ                                                                                                                                                       о расходовании средств резервного фонда Администрации Тутаевского муниципального района за 1  квартал 2024 года</t>
  </si>
  <si>
    <t>устранение аварийной ситуации на крыше многоквартирного дома по адресу: г. Тутав, ул. Комсомольская, д.40</t>
  </si>
  <si>
    <t>на оказание материальной помощи пострадавшим от пожара</t>
  </si>
  <si>
    <t>Исполнение прогнозируемых доходов бюджета Тутаевского муниципального района за 1 квартал 2024 года в соответствии с классификацией доходов бюджетов Российской Федерации</t>
  </si>
  <si>
    <t>000 1 05 02010 02 0000 110</t>
  </si>
  <si>
    <t>Единый налог на вменённый доход для отдельных видов деятельности</t>
  </si>
  <si>
    <t>950 1 11 05025 05 0000 120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</si>
  <si>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</si>
  <si>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000 1 17 00000 00 0000 000</t>
  </si>
  <si>
    <t>Прочие неналоговые доходы</t>
  </si>
  <si>
    <t>01.4.А2.00000</t>
  </si>
  <si>
    <t>01.4.А2.55193</t>
  </si>
  <si>
    <t>01.4.А2.15210</t>
  </si>
  <si>
    <t>Федеральный проект "Создание условий для реализации творческого потенциала нации (Творческие люди)"</t>
  </si>
  <si>
    <t>Расходы на выплату денежных поощрений лучшим сельским учреждениям культуры и лучшим работникам сельских учреждений культуры</t>
  </si>
  <si>
    <t>Департамент финансов администрации Тутаевского муниципального района</t>
  </si>
  <si>
    <t>Муниципальное учреждение Контрольно-счетная палата Тутаевского муниципального района</t>
  </si>
  <si>
    <t>Чебаковское сельское поселение</t>
  </si>
  <si>
    <t>Константиновское сельское поселение</t>
  </si>
  <si>
    <t>Левобережное сельское поселение</t>
  </si>
  <si>
    <t xml:space="preserve">Распределение дотации на выравнивание уровня бюджетной обеспеченности бюджетам поселений Тутаевского муниципального района за 1 квартал 2024 года </t>
  </si>
  <si>
    <t>950 2 02 45519 05 0000 150</t>
  </si>
  <si>
    <t>Межбюджетные трансферты, передаваемые бюджетам муниципальных районов на поддержку отрасли культуры</t>
  </si>
  <si>
    <t xml:space="preserve">Возврат остатков субсидий, субвенций и иных межбюджетных трансфертов, имеющих целевое назначение, прошлых лет </t>
  </si>
  <si>
    <t>000 2 19 00000 00 0000 000</t>
  </si>
  <si>
    <t>Фактическое  исполнение за 1 квартал 2024 года, рублей</t>
  </si>
  <si>
    <t>Утверждено по бюджету   на 2024 год (рублей)</t>
  </si>
  <si>
    <t>Утверждено по бюджету  на 2024 год (рублей)</t>
  </si>
  <si>
    <t xml:space="preserve">Исполнение основных характеристик бюджета Тутаевского муниципального района                                    за 1 квартал  2024 года </t>
  </si>
  <si>
    <t>Исполнение ведомственной структуры расходной части бюджета Тутаевского муниципального района                                                                                  за 1 квартал  2024 года</t>
  </si>
  <si>
    <t>Утверждено по бюджету на 2024 год (рублей)</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</si>
  <si>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1 квартал 2024 года</t>
  </si>
  <si>
    <t>Исполнение программам и непрограммных расходов бюджета Тутаевского муниципального района                  за 1 квартал  2024 года</t>
  </si>
  <si>
    <t>Приложение 5</t>
  </si>
  <si>
    <t xml:space="preserve">к постановлению Администрации </t>
  </si>
  <si>
    <t>Тутаевского муниципального района</t>
  </si>
  <si>
    <t xml:space="preserve">1.Муниципальные внутренние заимствования Тутаевского муниципального района </t>
  </si>
  <si>
    <t>Вид долгового обязательства</t>
  </si>
  <si>
    <t>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</si>
  <si>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</si>
  <si>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</si>
  <si>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</si>
  <si>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</si>
  <si>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</si>
  <si>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</si>
  <si>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</si>
  <si>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</si>
  <si>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2. Информация о фактических объемах</t>
  </si>
  <si>
    <t>в т.ч. объем долга по муниципальным гарантиям</t>
  </si>
  <si>
    <t>2. Фактический объем расходов на обслуживание муниципального долга</t>
  </si>
  <si>
    <t>3. Фактический объем муниципальных внутренних заимствований</t>
  </si>
  <si>
    <t>3. Информация об объеме и структуре муниципального долга Тутаевского муниципального района</t>
  </si>
  <si>
    <t xml:space="preserve">Объем долга </t>
  </si>
  <si>
    <t>Итого объем муниципального долга</t>
  </si>
  <si>
    <r>
      <t xml:space="preserve">1. </t>
    </r>
    <r>
      <rPr>
        <sz val="12"/>
        <color theme="1"/>
        <rFont val="Times New Roman"/>
        <family val="1"/>
        <charset val="204"/>
      </rPr>
      <t>Кредиты кредитных организаций</t>
    </r>
  </si>
  <si>
    <t xml:space="preserve">3. Муниципальные гарантии </t>
  </si>
  <si>
    <t>на 01.01.2024</t>
  </si>
  <si>
    <t>на 01.04.2024</t>
  </si>
  <si>
    <t>1. Фактический объем муниципального долга на 01.04.2024</t>
  </si>
  <si>
    <t>Исполнение Программы муниципальных внутренних заимствований Тутаевского муниципального района за 1 квартал 2024 года</t>
  </si>
  <si>
    <t>Приложение 6</t>
  </si>
  <si>
    <t>Исполнение программы муниципальных гарантий Тутаевского муниципального района в валюте Российской Федерации за 1 квартал  2024 года</t>
  </si>
  <si>
    <t>Муниципальные гарантии Тутаевского мунципального района в 1 квартале 2024 года не предоставлялись.</t>
  </si>
  <si>
    <t>Приложение 1                                                                             к постановлению Администрации                                 Тутаевского муниципального района                                                               от 27.04.2024 №325-п</t>
  </si>
  <si>
    <t>Приложение 2                                                                      к постановлению Администрации                                                                           Тутаевского муниципального района                                               от 27.04.2024 №325-п</t>
  </si>
  <si>
    <t>Приложение 3                                                                        к постановлению Администрации                              Тутаевского муниципального района                                                            от 27.04.2024 №325-п</t>
  </si>
  <si>
    <t>Приложение 4                                            к постановлению Администрации Тутаевского муниципального района                           от 27.04.2024 №325-п</t>
  </si>
  <si>
    <t>от 27.04.2024 №325-п</t>
  </si>
  <si>
    <t>Приложение 7                                                                                        к постановлению Администрации                                              Тутаевского муниципального района                                                         от 27.04.2024 №325-п</t>
  </si>
  <si>
    <t>Приложение 8                                                                               к постановлению Администрации                                     Тутаевского муниципального района                                               от 27.04.2024 №325-п</t>
  </si>
  <si>
    <t>Приложение 9                                                                      к постановлению Администрации                                                                           Тутаевского муниципального района                                               от 27.04.2024 №325-п</t>
  </si>
  <si>
    <t>Приложение 10                                                               к Постановлению Администрации                     Тутаевского муниципального района                            от 27.04.2024 №325-п</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</si>
</sst>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р_._-;\-* #,##0_р_._-;_-* &quot;-&quot;??_р_._-;_-@_-"/>
    <numFmt numFmtId="166" formatCode="#,##0.0"/>
    <numFmt numFmtId="167" formatCode="0.0"/>
  </numFmts>
  <fonts count="4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12"/>
      <name val="Arial"/>
    </font>
    <font>
      <b/>
      <sz val="14"/>
      <name val="Times New Roman"/>
      <family val="1"/>
      <charset val="204"/>
    </font>
    <font>
      <sz val="10"/>
      <color rgb="FFFF0000"/>
      <name val="Arial Cyr"/>
    </font>
    <font>
      <sz val="12"/>
      <name val="Times New Roman"/>
      <family val="1"/>
      <charset val="204"/>
    </font>
    <font>
      <sz val="12"/>
      <color theme="1"/>
      <name val="Times New Roman"/>
      <family val="1"/>
      <charset val="204"/>
    </font>
    <font>
      <sz val="12"/>
      <color rgb="FFFF0000"/>
      <name val="Arial Cyr"/>
      <charset val="204"/>
    </font>
    <font>
      <b/>
      <sz val="12"/>
      <name val="Times New Roman"/>
      <family val="1"/>
      <charset val="204"/>
    </font>
    <font>
      <sz val="12"/>
      <color rgb="FFFF0000"/>
      <name val="Times New Roman"/>
      <family val="1"/>
      <charset val="204"/>
    </font>
    <font>
      <sz val="14"/>
      <color rgb="FFFF0000"/>
      <name val="Calibri"/>
      <family val="2"/>
      <charset val="204"/>
      <scheme val="minor"/>
    </font>
    <font>
      <sz val="12"/>
      <color indexed="8"/>
      <name val="Times New Roman"/>
      <family val="1"/>
      <charset val="204"/>
    </font>
    <font>
      <b/>
      <sz val="12"/>
      <color indexed="8"/>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b/>
      <i/>
      <sz val="12"/>
      <color indexed="8"/>
      <name val="Times New Roman"/>
      <family val="1"/>
      <charset val="204"/>
    </font>
    <font>
      <b/>
      <i/>
      <sz val="12"/>
      <color theme="1"/>
      <name val="Times New Roman"/>
      <family val="1"/>
      <charset val="204"/>
    </font>
    <font>
      <i/>
      <sz val="12"/>
      <color indexed="8"/>
      <name val="Times New Roman"/>
      <family val="1"/>
      <charset val="204"/>
    </font>
    <font>
      <i/>
      <sz val="12"/>
      <color theme="1"/>
      <name val="Times New Roman"/>
      <family val="1"/>
      <charset val="204"/>
    </font>
    <font>
      <sz val="12"/>
      <color theme="1"/>
      <name val="Arial Cyr"/>
    </font>
    <font>
      <b/>
      <sz val="12"/>
      <color theme="1"/>
      <name val="Arial Cyr"/>
    </font>
    <font>
      <b/>
      <sz val="12"/>
      <color indexed="64"/>
      <name val="Times New Roman"/>
      <family val="1"/>
      <charset val="204"/>
    </font>
    <font>
      <sz val="12"/>
      <color indexed="64"/>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s>
  <cellStyleXfs count="4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51">
    <xf numFmtId="0" fontId="0" fillId="0" borderId="0" xfId="0"/>
    <xf numFmtId="0" fontId="0" fillId="0" borderId="0" xfId="0" applyAlignment="1">
      <alignment horizontal="right"/>
    </xf>
    <xf numFmtId="0" fontId="20" fillId="0" borderId="0" xfId="0" applyFont="1"/>
    <xf numFmtId="0" fontId="21" fillId="0" borderId="13" xfId="0" applyFont="1" applyBorder="1" applyAlignment="1">
      <alignment horizontal="center" vertical="top" wrapText="1"/>
    </xf>
    <xf numFmtId="0" fontId="20" fillId="0" borderId="0" xfId="0" applyFont="1" applyAlignment="1">
      <alignment wrapText="1"/>
    </xf>
    <xf numFmtId="0" fontId="23" fillId="0" borderId="0" xfId="0" applyFont="1" applyAlignment="1">
      <alignment wrapText="1"/>
    </xf>
    <xf numFmtId="165" fontId="21" fillId="0" borderId="13" xfId="1" applyNumberFormat="1" applyFont="1" applyBorder="1" applyAlignment="1">
      <alignment horizontal="center" vertical="top" wrapText="1"/>
    </xf>
    <xf numFmtId="0" fontId="26" fillId="0" borderId="0" xfId="0" applyFont="1"/>
    <xf numFmtId="165" fontId="21" fillId="0" borderId="13" xfId="1" applyNumberFormat="1" applyFont="1" applyBorder="1" applyAlignment="1">
      <alignment horizontal="right" vertical="top" wrapText="1"/>
    </xf>
    <xf numFmtId="0" fontId="28" fillId="0" borderId="13" xfId="0" applyFont="1" applyBorder="1" applyAlignment="1">
      <alignment horizontal="left" vertical="top" wrapText="1"/>
    </xf>
    <xf numFmtId="3" fontId="28" fillId="0" borderId="13" xfId="0" applyNumberFormat="1" applyFont="1" applyBorder="1" applyAlignment="1">
      <alignment horizontal="right" vertical="top" wrapText="1"/>
    </xf>
    <xf numFmtId="0" fontId="27" fillId="0" borderId="13" xfId="0" applyFont="1" applyBorder="1" applyAlignment="1">
      <alignment horizontal="left" vertical="top" wrapText="1"/>
    </xf>
    <xf numFmtId="3" fontId="27" fillId="0" borderId="13" xfId="0" applyNumberFormat="1" applyFont="1" applyBorder="1" applyAlignment="1">
      <alignment horizontal="right" vertical="top" wrapText="1"/>
    </xf>
    <xf numFmtId="0" fontId="27" fillId="0" borderId="11" xfId="0" applyFont="1" applyBorder="1" applyAlignment="1">
      <alignment horizontal="center" vertical="center" wrapText="1"/>
    </xf>
    <xf numFmtId="0" fontId="22" fillId="0" borderId="0" xfId="0" applyFont="1"/>
    <xf numFmtId="0" fontId="22" fillId="0" borderId="0" xfId="0" applyFont="1" applyAlignment="1">
      <alignment horizontal="right"/>
    </xf>
    <xf numFmtId="0" fontId="28" fillId="0" borderId="21" xfId="0" applyFont="1" applyBorder="1" applyAlignment="1">
      <alignment horizontal="left" vertical="top" wrapText="1"/>
    </xf>
    <xf numFmtId="0" fontId="27" fillId="0" borderId="21" xfId="0" applyFont="1" applyBorder="1" applyAlignment="1">
      <alignment horizontal="left" vertical="top" wrapText="1"/>
    </xf>
    <xf numFmtId="0" fontId="28" fillId="0" borderId="27" xfId="0" applyFont="1" applyBorder="1" applyAlignment="1">
      <alignment horizontal="left" vertical="top" wrapText="1"/>
    </xf>
    <xf numFmtId="0" fontId="27" fillId="0" borderId="3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Alignment="1">
      <alignment horizontal="justify" vertical="top" wrapText="1"/>
    </xf>
    <xf numFmtId="0" fontId="27" fillId="0" borderId="13" xfId="0" applyFont="1" applyBorder="1" applyAlignment="1">
      <alignment horizontal="right" vertical="top" wrapText="1"/>
    </xf>
    <xf numFmtId="0" fontId="30" fillId="0" borderId="0" xfId="0" applyFont="1"/>
    <xf numFmtId="4" fontId="30" fillId="0" borderId="0" xfId="0" applyNumberFormat="1" applyFont="1"/>
    <xf numFmtId="0" fontId="27" fillId="0" borderId="38" xfId="0" applyFont="1" applyBorder="1" applyAlignment="1">
      <alignment horizontal="left" vertical="top" wrapText="1"/>
    </xf>
    <xf numFmtId="3" fontId="27" fillId="0" borderId="17" xfId="0" applyNumberFormat="1" applyFont="1" applyBorder="1" applyAlignment="1">
      <alignment horizontal="right" vertical="top" wrapText="1"/>
    </xf>
    <xf numFmtId="3" fontId="27" fillId="0" borderId="39" xfId="0" applyNumberFormat="1" applyFont="1" applyBorder="1" applyAlignment="1">
      <alignment horizontal="right" vertical="top" wrapText="1"/>
    </xf>
    <xf numFmtId="0" fontId="28" fillId="0" borderId="35" xfId="0" applyFont="1" applyBorder="1" applyAlignment="1">
      <alignment horizontal="left" vertical="top" wrapText="1"/>
    </xf>
    <xf numFmtId="3" fontId="28" fillId="0" borderId="33" xfId="0" applyNumberFormat="1" applyFont="1" applyBorder="1" applyAlignment="1">
      <alignment horizontal="right" vertical="top" wrapText="1"/>
    </xf>
    <xf numFmtId="3" fontId="28" fillId="0" borderId="34" xfId="0" applyNumberFormat="1" applyFont="1" applyBorder="1" applyAlignment="1">
      <alignment horizontal="right" vertical="top" wrapText="1"/>
    </xf>
    <xf numFmtId="3" fontId="28" fillId="0" borderId="18" xfId="0" applyNumberFormat="1" applyFont="1" applyBorder="1" applyAlignment="1">
      <alignment horizontal="right" vertical="top" wrapText="1"/>
    </xf>
    <xf numFmtId="3" fontId="28" fillId="0" borderId="29" xfId="0" applyNumberFormat="1" applyFont="1" applyBorder="1" applyAlignment="1">
      <alignment horizontal="right" vertical="top"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17" xfId="0" applyFont="1" applyBorder="1" applyAlignment="1">
      <alignment horizontal="left" vertical="top" wrapText="1"/>
    </xf>
    <xf numFmtId="0" fontId="28" fillId="0" borderId="18" xfId="0" applyFont="1" applyBorder="1" applyAlignment="1">
      <alignment horizontal="left" vertical="top" wrapText="1"/>
    </xf>
    <xf numFmtId="0" fontId="21" fillId="0" borderId="13" xfId="0" applyFont="1" applyBorder="1" applyAlignment="1">
      <alignment horizontal="left" vertical="top" wrapText="1"/>
    </xf>
    <xf numFmtId="2" fontId="22" fillId="0" borderId="17" xfId="0" applyNumberFormat="1" applyFont="1" applyBorder="1" applyAlignment="1">
      <alignment horizontal="center" vertical="center" wrapText="1"/>
    </xf>
    <xf numFmtId="0" fontId="27" fillId="0" borderId="13" xfId="0" applyFont="1" applyBorder="1" applyAlignment="1">
      <alignment horizontal="center" vertical="top" wrapText="1"/>
    </xf>
    <xf numFmtId="0" fontId="22" fillId="0" borderId="0" xfId="0" applyFont="1" applyAlignment="1">
      <alignment horizontal="center"/>
    </xf>
    <xf numFmtId="166" fontId="27" fillId="0" borderId="13" xfId="0" applyNumberFormat="1" applyFont="1" applyBorder="1" applyAlignment="1">
      <alignment horizontal="right" vertical="top" wrapText="1"/>
    </xf>
    <xf numFmtId="3" fontId="28" fillId="0" borderId="13" xfId="0" applyNumberFormat="1" applyFont="1" applyBorder="1" applyAlignment="1">
      <alignment horizontal="right" vertical="center" wrapText="1"/>
    </xf>
    <xf numFmtId="3" fontId="27" fillId="0" borderId="13" xfId="0" applyNumberFormat="1" applyFont="1" applyBorder="1" applyAlignment="1">
      <alignment horizontal="right" vertical="center" wrapText="1"/>
    </xf>
    <xf numFmtId="166" fontId="27" fillId="0" borderId="10" xfId="0" applyNumberFormat="1" applyFont="1" applyBorder="1" applyAlignment="1">
      <alignment horizontal="right" vertical="center" wrapText="1"/>
    </xf>
    <xf numFmtId="166" fontId="22" fillId="0" borderId="0" xfId="0" applyNumberFormat="1" applyFont="1" applyAlignment="1">
      <alignment horizontal="right"/>
    </xf>
    <xf numFmtId="0" fontId="31" fillId="0" borderId="0" xfId="0" applyFont="1"/>
    <xf numFmtId="0" fontId="31" fillId="0" borderId="0" xfId="0" applyFont="1" applyAlignment="1">
      <alignment horizontal="right"/>
    </xf>
    <xf numFmtId="0" fontId="27" fillId="0" borderId="13" xfId="0" applyFont="1" applyBorder="1" applyAlignment="1">
      <alignment horizontal="center" vertical="center" wrapText="1"/>
    </xf>
    <xf numFmtId="0" fontId="27" fillId="0" borderId="17" xfId="0" applyFont="1" applyBorder="1" applyAlignment="1">
      <alignment horizontal="center" vertical="center" wrapText="1"/>
    </xf>
    <xf numFmtId="0" fontId="28" fillId="0" borderId="40" xfId="0" applyFont="1" applyBorder="1" applyAlignment="1">
      <alignment horizontal="left" vertical="top" wrapText="1"/>
    </xf>
    <xf numFmtId="0" fontId="28" fillId="0" borderId="41" xfId="0" applyFont="1" applyBorder="1" applyAlignment="1">
      <alignment horizontal="center" vertical="top" wrapText="1"/>
    </xf>
    <xf numFmtId="0" fontId="28" fillId="34" borderId="13" xfId="0" applyFont="1" applyFill="1" applyBorder="1" applyAlignment="1">
      <alignment horizontal="left" vertical="top" wrapText="1"/>
    </xf>
    <xf numFmtId="0" fontId="28" fillId="34" borderId="13" xfId="0" applyFont="1" applyFill="1" applyBorder="1" applyAlignment="1">
      <alignment horizontal="center" vertical="top" wrapText="1"/>
    </xf>
    <xf numFmtId="0" fontId="32" fillId="0" borderId="18" xfId="0" applyFont="1" applyBorder="1" applyAlignment="1">
      <alignment horizontal="left" vertical="top" wrapText="1"/>
    </xf>
    <xf numFmtId="0" fontId="32" fillId="0" borderId="18" xfId="0" applyFont="1" applyBorder="1" applyAlignment="1">
      <alignment horizontal="center" vertical="top" wrapText="1"/>
    </xf>
    <xf numFmtId="0" fontId="34" fillId="0" borderId="13" xfId="0" applyFont="1" applyBorder="1" applyAlignment="1">
      <alignment horizontal="left" vertical="top" wrapText="1"/>
    </xf>
    <xf numFmtId="0" fontId="34" fillId="0" borderId="13" xfId="0" applyFont="1" applyBorder="1" applyAlignment="1">
      <alignment horizontal="center" vertical="top" wrapText="1"/>
    </xf>
    <xf numFmtId="0" fontId="32" fillId="0" borderId="13" xfId="0" applyFont="1" applyBorder="1" applyAlignment="1">
      <alignment horizontal="left" vertical="top" wrapText="1"/>
    </xf>
    <xf numFmtId="0" fontId="32" fillId="0" borderId="13" xfId="0" applyFont="1" applyBorder="1" applyAlignment="1">
      <alignment horizontal="center" vertical="top" wrapText="1"/>
    </xf>
    <xf numFmtId="0" fontId="27" fillId="0" borderId="17" xfId="0" applyFont="1" applyBorder="1" applyAlignment="1">
      <alignment horizontal="center" vertical="top" wrapText="1"/>
    </xf>
    <xf numFmtId="0" fontId="32" fillId="33" borderId="13" xfId="0" applyFont="1" applyFill="1" applyBorder="1" applyAlignment="1">
      <alignment horizontal="left" vertical="top" wrapText="1"/>
    </xf>
    <xf numFmtId="0" fontId="32" fillId="33" borderId="13" xfId="0" applyFont="1" applyFill="1" applyBorder="1" applyAlignment="1">
      <alignment horizontal="center" vertical="top" wrapText="1"/>
    </xf>
    <xf numFmtId="0" fontId="34" fillId="34" borderId="13" xfId="0" applyFont="1" applyFill="1" applyBorder="1" applyAlignment="1">
      <alignment horizontal="left" vertical="top" wrapText="1"/>
    </xf>
    <xf numFmtId="0" fontId="34" fillId="34" borderId="13" xfId="0" applyFont="1" applyFill="1" applyBorder="1" applyAlignment="1">
      <alignment horizontal="center" vertical="top" wrapText="1"/>
    </xf>
    <xf numFmtId="0" fontId="28" fillId="0" borderId="33" xfId="0" applyFont="1" applyBorder="1" applyAlignment="1">
      <alignment horizontal="center" vertical="top" wrapText="1"/>
    </xf>
    <xf numFmtId="0" fontId="28" fillId="0" borderId="18" xfId="0" applyFont="1" applyBorder="1" applyAlignment="1">
      <alignment horizontal="center" vertical="top" wrapText="1"/>
    </xf>
    <xf numFmtId="0" fontId="28" fillId="34" borderId="18" xfId="0" applyFont="1" applyFill="1" applyBorder="1" applyAlignment="1">
      <alignment horizontal="left" vertical="top" wrapText="1"/>
    </xf>
    <xf numFmtId="0" fontId="28" fillId="34" borderId="18" xfId="0" applyFont="1" applyFill="1" applyBorder="1" applyAlignment="1">
      <alignment horizontal="center" vertical="top" wrapText="1"/>
    </xf>
    <xf numFmtId="0" fontId="32" fillId="34" borderId="13" xfId="0" applyFont="1" applyFill="1" applyBorder="1" applyAlignment="1">
      <alignment horizontal="left" vertical="top" wrapText="1"/>
    </xf>
    <xf numFmtId="0" fontId="32" fillId="34" borderId="13" xfId="0" applyFont="1" applyFill="1" applyBorder="1" applyAlignment="1">
      <alignment horizontal="center" vertical="top" wrapText="1"/>
    </xf>
    <xf numFmtId="0" fontId="27" fillId="0" borderId="19" xfId="0" applyFont="1" applyBorder="1" applyAlignment="1">
      <alignment horizontal="center" vertical="top" wrapText="1"/>
    </xf>
    <xf numFmtId="0" fontId="27" fillId="0" borderId="20" xfId="0" applyFont="1" applyBorder="1" applyAlignment="1">
      <alignment horizontal="center" vertical="center" wrapText="1"/>
    </xf>
    <xf numFmtId="0" fontId="27" fillId="0" borderId="36" xfId="0" applyFont="1" applyBorder="1" applyAlignment="1">
      <alignment horizontal="center" vertical="center" wrapText="1"/>
    </xf>
    <xf numFmtId="0" fontId="28" fillId="0" borderId="13" xfId="0" applyFont="1" applyBorder="1" applyAlignment="1">
      <alignment horizontal="center" vertical="center" wrapText="1"/>
    </xf>
    <xf numFmtId="0" fontId="32" fillId="0" borderId="21" xfId="0" applyFont="1" applyBorder="1" applyAlignment="1">
      <alignment horizontal="left" vertical="top" wrapText="1"/>
    </xf>
    <xf numFmtId="0" fontId="32" fillId="0" borderId="13" xfId="0" applyFont="1" applyBorder="1" applyAlignment="1">
      <alignment horizontal="center" vertical="center" wrapText="1"/>
    </xf>
    <xf numFmtId="0" fontId="34" fillId="0" borderId="21" xfId="0" applyFont="1" applyBorder="1" applyAlignment="1">
      <alignment horizontal="left" vertical="top" wrapText="1"/>
    </xf>
    <xf numFmtId="0" fontId="34" fillId="0" borderId="13" xfId="0" applyFont="1" applyBorder="1" applyAlignment="1">
      <alignment horizontal="center" vertical="center" wrapText="1"/>
    </xf>
    <xf numFmtId="0" fontId="28" fillId="0" borderId="33" xfId="0" applyFont="1" applyBorder="1" applyAlignment="1">
      <alignment horizontal="center" vertical="center" wrapText="1"/>
    </xf>
    <xf numFmtId="0" fontId="32" fillId="0" borderId="27" xfId="0" applyFont="1" applyBorder="1" applyAlignment="1">
      <alignment horizontal="left" vertical="top" wrapText="1"/>
    </xf>
    <xf numFmtId="0" fontId="32" fillId="0" borderId="18" xfId="0" applyFont="1" applyBorder="1" applyAlignment="1">
      <alignment horizontal="center" vertical="center" wrapText="1"/>
    </xf>
    <xf numFmtId="0" fontId="34" fillId="33" borderId="21" xfId="0" applyFont="1" applyFill="1" applyBorder="1" applyAlignment="1">
      <alignment horizontal="left" vertical="top" wrapText="1"/>
    </xf>
    <xf numFmtId="0" fontId="34" fillId="33" borderId="13" xfId="0" applyFont="1" applyFill="1" applyBorder="1" applyAlignment="1">
      <alignment horizontal="center" vertical="center" wrapText="1"/>
    </xf>
    <xf numFmtId="0" fontId="34" fillId="0" borderId="27" xfId="0" applyFont="1" applyBorder="1" applyAlignment="1">
      <alignment horizontal="left" vertical="top" wrapText="1"/>
    </xf>
    <xf numFmtId="0" fontId="34" fillId="0" borderId="18" xfId="0" applyFont="1" applyBorder="1" applyAlignment="1">
      <alignment horizontal="center" vertical="center" wrapText="1"/>
    </xf>
    <xf numFmtId="0" fontId="27" fillId="0" borderId="35" xfId="0" applyFont="1" applyBorder="1" applyAlignment="1">
      <alignment horizontal="left" vertical="top" wrapText="1"/>
    </xf>
    <xf numFmtId="0" fontId="22" fillId="0" borderId="0" xfId="0" applyFont="1" applyAlignment="1">
      <alignment vertical="top"/>
    </xf>
    <xf numFmtId="0" fontId="21" fillId="0" borderId="0" xfId="0" applyFont="1" applyAlignment="1">
      <alignment horizontal="justify" vertical="top" wrapText="1"/>
    </xf>
    <xf numFmtId="0" fontId="21" fillId="0" borderId="35" xfId="0" applyFont="1" applyBorder="1" applyAlignment="1">
      <alignment horizontal="center" vertical="center" wrapText="1"/>
    </xf>
    <xf numFmtId="0" fontId="21" fillId="0" borderId="33" xfId="0" applyFont="1" applyBorder="1" applyAlignment="1">
      <alignment horizontal="center" vertical="center" wrapText="1"/>
    </xf>
    <xf numFmtId="0" fontId="24" fillId="0" borderId="27" xfId="0" applyFont="1" applyBorder="1" applyAlignment="1">
      <alignment horizontal="left" vertical="top" wrapText="1"/>
    </xf>
    <xf numFmtId="3" fontId="24" fillId="0" borderId="18"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21" fillId="0" borderId="17" xfId="0" applyFont="1" applyBorder="1" applyAlignment="1">
      <alignment horizontal="left" vertical="top" wrapText="1"/>
    </xf>
    <xf numFmtId="3" fontId="21" fillId="0" borderId="17" xfId="0" applyNumberFormat="1" applyFont="1" applyBorder="1" applyAlignment="1">
      <alignment horizontal="right" vertical="top" wrapText="1"/>
    </xf>
    <xf numFmtId="0" fontId="24" fillId="0" borderId="35" xfId="0" applyFont="1" applyBorder="1" applyAlignment="1">
      <alignment horizontal="left" vertical="top" wrapText="1"/>
    </xf>
    <xf numFmtId="3" fontId="24" fillId="0" borderId="33" xfId="0" applyNumberFormat="1" applyFont="1" applyBorder="1" applyAlignment="1">
      <alignment horizontal="right" vertical="top" wrapText="1"/>
    </xf>
    <xf numFmtId="0" fontId="21" fillId="0" borderId="0" xfId="0" applyFont="1"/>
    <xf numFmtId="0" fontId="27" fillId="0" borderId="0" xfId="0" applyFont="1" applyAlignment="1">
      <alignment vertical="top" wrapText="1"/>
    </xf>
    <xf numFmtId="167" fontId="21" fillId="0" borderId="34" xfId="0" applyNumberFormat="1" applyFont="1" applyBorder="1" applyAlignment="1">
      <alignment horizontal="center" vertical="center" wrapText="1"/>
    </xf>
    <xf numFmtId="167" fontId="24" fillId="0" borderId="18" xfId="0" applyNumberFormat="1" applyFont="1" applyBorder="1" applyAlignment="1">
      <alignment horizontal="right" vertical="top" wrapText="1"/>
    </xf>
    <xf numFmtId="167" fontId="21" fillId="0" borderId="13" xfId="0" applyNumberFormat="1" applyFont="1" applyBorder="1" applyAlignment="1">
      <alignment horizontal="right" vertical="top" wrapText="1"/>
    </xf>
    <xf numFmtId="167" fontId="21" fillId="0" borderId="0" xfId="0" applyNumberFormat="1" applyFont="1"/>
    <xf numFmtId="167" fontId="24" fillId="0" borderId="13" xfId="0" applyNumberFormat="1" applyFont="1" applyBorder="1" applyAlignment="1">
      <alignment horizontal="right" vertical="top" wrapText="1"/>
    </xf>
    <xf numFmtId="0" fontId="22" fillId="0" borderId="13" xfId="0" applyFont="1" applyBorder="1" applyAlignment="1">
      <alignment horizontal="left" vertical="top" wrapText="1"/>
    </xf>
    <xf numFmtId="3" fontId="22" fillId="0" borderId="0" xfId="0" applyNumberFormat="1" applyFont="1"/>
    <xf numFmtId="3" fontId="27" fillId="0" borderId="33" xfId="0" applyNumberFormat="1" applyFont="1" applyBorder="1" applyAlignment="1">
      <alignment horizontal="center" vertical="center" wrapText="1"/>
    </xf>
    <xf numFmtId="3" fontId="22" fillId="0" borderId="34" xfId="0" applyNumberFormat="1" applyFont="1" applyBorder="1" applyAlignment="1">
      <alignment horizontal="center" wrapText="1"/>
    </xf>
    <xf numFmtId="3" fontId="28" fillId="0" borderId="18" xfId="0" applyNumberFormat="1" applyFont="1" applyBorder="1" applyAlignment="1">
      <alignment horizontal="right" vertical="center" wrapText="1"/>
    </xf>
    <xf numFmtId="3" fontId="29" fillId="0" borderId="29" xfId="0" applyNumberFormat="1" applyFont="1" applyBorder="1" applyAlignment="1">
      <alignment horizontal="right" vertical="center"/>
    </xf>
    <xf numFmtId="3" fontId="22" fillId="0" borderId="22" xfId="0" applyNumberFormat="1" applyFont="1" applyBorder="1" applyAlignment="1">
      <alignment horizontal="right" vertical="center"/>
    </xf>
    <xf numFmtId="3" fontId="29" fillId="0" borderId="22" xfId="0" applyNumberFormat="1" applyFont="1" applyBorder="1" applyAlignment="1">
      <alignment horizontal="right" vertical="center"/>
    </xf>
    <xf numFmtId="3" fontId="27" fillId="0" borderId="24" xfId="0" applyNumberFormat="1" applyFont="1" applyBorder="1" applyAlignment="1">
      <alignment horizontal="right" vertical="center" wrapText="1"/>
    </xf>
    <xf numFmtId="3" fontId="22" fillId="0" borderId="26" xfId="0" applyNumberFormat="1" applyFont="1" applyBorder="1" applyAlignment="1">
      <alignment horizontal="right" vertical="center"/>
    </xf>
    <xf numFmtId="3" fontId="22" fillId="0" borderId="0" xfId="0" applyNumberFormat="1" applyFont="1" applyAlignment="1">
      <alignment horizontal="right"/>
    </xf>
    <xf numFmtId="3" fontId="27" fillId="0" borderId="17" xfId="0" applyNumberFormat="1" applyFont="1" applyBorder="1" applyAlignment="1">
      <alignment horizontal="center" vertical="center" wrapText="1"/>
    </xf>
    <xf numFmtId="3" fontId="22" fillId="0" borderId="17" xfId="0" applyNumberFormat="1" applyFont="1" applyBorder="1" applyAlignment="1">
      <alignment horizontal="center" vertical="center" wrapText="1"/>
    </xf>
    <xf numFmtId="3" fontId="28" fillId="0" borderId="41" xfId="0" applyNumberFormat="1" applyFont="1" applyBorder="1" applyAlignment="1">
      <alignment horizontal="right" vertical="center" wrapText="1"/>
    </xf>
    <xf numFmtId="3" fontId="29" fillId="0" borderId="42" xfId="0" applyNumberFormat="1" applyFont="1" applyBorder="1" applyAlignment="1">
      <alignment horizontal="right" vertical="center"/>
    </xf>
    <xf numFmtId="3" fontId="28" fillId="34" borderId="13" xfId="0" applyNumberFormat="1" applyFont="1" applyFill="1" applyBorder="1" applyAlignment="1">
      <alignment horizontal="right" vertical="center" wrapText="1"/>
    </xf>
    <xf numFmtId="3" fontId="29" fillId="34" borderId="13" xfId="0" applyNumberFormat="1" applyFont="1" applyFill="1" applyBorder="1" applyAlignment="1">
      <alignment horizontal="right" vertical="center"/>
    </xf>
    <xf numFmtId="3" fontId="32" fillId="0" borderId="18" xfId="0" applyNumberFormat="1" applyFont="1" applyBorder="1" applyAlignment="1">
      <alignment horizontal="right" vertical="center" wrapText="1"/>
    </xf>
    <xf numFmtId="3" fontId="33" fillId="0" borderId="18" xfId="0" applyNumberFormat="1" applyFont="1" applyBorder="1" applyAlignment="1">
      <alignment horizontal="right" vertical="center"/>
    </xf>
    <xf numFmtId="3" fontId="34" fillId="0" borderId="13" xfId="0" applyNumberFormat="1" applyFont="1" applyBorder="1" applyAlignment="1">
      <alignment horizontal="right" vertical="center" wrapText="1"/>
    </xf>
    <xf numFmtId="3" fontId="22" fillId="0" borderId="13" xfId="0" applyNumberFormat="1" applyFont="1" applyBorder="1" applyAlignment="1">
      <alignment horizontal="right" vertical="center"/>
    </xf>
    <xf numFmtId="3" fontId="32" fillId="0" borderId="13" xfId="0" applyNumberFormat="1" applyFont="1" applyBorder="1" applyAlignment="1">
      <alignment horizontal="right" vertical="center" wrapText="1"/>
    </xf>
    <xf numFmtId="3" fontId="33" fillId="0" borderId="13" xfId="0" applyNumberFormat="1" applyFont="1" applyBorder="1" applyAlignment="1">
      <alignment horizontal="right" vertical="center"/>
    </xf>
    <xf numFmtId="3" fontId="35" fillId="0" borderId="13" xfId="0" applyNumberFormat="1" applyFont="1" applyBorder="1" applyAlignment="1">
      <alignment horizontal="right" vertical="center"/>
    </xf>
    <xf numFmtId="3" fontId="27" fillId="0" borderId="17" xfId="0" applyNumberFormat="1" applyFont="1" applyBorder="1" applyAlignment="1">
      <alignment horizontal="right" vertical="center" wrapText="1"/>
    </xf>
    <xf numFmtId="3" fontId="22" fillId="0" borderId="17" xfId="0" applyNumberFormat="1" applyFont="1" applyBorder="1" applyAlignment="1">
      <alignment horizontal="right" vertical="center"/>
    </xf>
    <xf numFmtId="3" fontId="35" fillId="33" borderId="13" xfId="0" applyNumberFormat="1" applyFont="1" applyFill="1" applyBorder="1" applyAlignment="1">
      <alignment horizontal="right" vertical="center"/>
    </xf>
    <xf numFmtId="3" fontId="32" fillId="33" borderId="13" xfId="0" applyNumberFormat="1" applyFont="1" applyFill="1" applyBorder="1" applyAlignment="1">
      <alignment horizontal="right" vertical="center" wrapText="1"/>
    </xf>
    <xf numFmtId="3" fontId="33" fillId="33" borderId="13" xfId="0" applyNumberFormat="1" applyFont="1" applyFill="1" applyBorder="1" applyAlignment="1">
      <alignment horizontal="right" vertical="center"/>
    </xf>
    <xf numFmtId="3" fontId="34" fillId="34" borderId="13" xfId="0" applyNumberFormat="1" applyFont="1" applyFill="1" applyBorder="1" applyAlignment="1">
      <alignment horizontal="right" vertical="center" wrapText="1"/>
    </xf>
    <xf numFmtId="3" fontId="22" fillId="34" borderId="13" xfId="0" applyNumberFormat="1" applyFont="1" applyFill="1" applyBorder="1" applyAlignment="1">
      <alignment horizontal="right" vertical="center"/>
    </xf>
    <xf numFmtId="3" fontId="28" fillId="0" borderId="33" xfId="0" applyNumberFormat="1" applyFont="1" applyBorder="1" applyAlignment="1">
      <alignment horizontal="right" vertical="center" wrapText="1"/>
    </xf>
    <xf numFmtId="3" fontId="29" fillId="0" borderId="34" xfId="0" applyNumberFormat="1" applyFont="1" applyBorder="1" applyAlignment="1">
      <alignment horizontal="right" vertical="center"/>
    </xf>
    <xf numFmtId="3" fontId="28" fillId="34" borderId="18" xfId="0" applyNumberFormat="1" applyFont="1" applyFill="1" applyBorder="1" applyAlignment="1">
      <alignment horizontal="right" vertical="center" wrapText="1"/>
    </xf>
    <xf numFmtId="3" fontId="29" fillId="34" borderId="18" xfId="0" applyNumberFormat="1" applyFont="1" applyFill="1" applyBorder="1" applyAlignment="1">
      <alignment horizontal="right" vertical="center"/>
    </xf>
    <xf numFmtId="3" fontId="22" fillId="33" borderId="13" xfId="0" applyNumberFormat="1" applyFont="1" applyFill="1" applyBorder="1" applyAlignment="1">
      <alignment horizontal="right" vertical="center"/>
    </xf>
    <xf numFmtId="3" fontId="32" fillId="34" borderId="13" xfId="0" applyNumberFormat="1" applyFont="1" applyFill="1" applyBorder="1" applyAlignment="1">
      <alignment horizontal="right" vertical="center" wrapText="1"/>
    </xf>
    <xf numFmtId="3" fontId="33" fillId="34" borderId="13" xfId="0" applyNumberFormat="1" applyFont="1" applyFill="1" applyBorder="1" applyAlignment="1">
      <alignment horizontal="right" vertical="center"/>
    </xf>
    <xf numFmtId="3" fontId="33" fillId="34" borderId="18" xfId="0" applyNumberFormat="1" applyFont="1" applyFill="1" applyBorder="1" applyAlignment="1">
      <alignment horizontal="right" vertical="center"/>
    </xf>
    <xf numFmtId="3" fontId="27" fillId="0" borderId="36" xfId="0" applyNumberFormat="1" applyFont="1" applyBorder="1" applyAlignment="1">
      <alignment horizontal="center" vertical="center" wrapText="1"/>
    </xf>
    <xf numFmtId="3" fontId="27" fillId="0" borderId="37" xfId="0" applyNumberFormat="1" applyFont="1" applyBorder="1" applyAlignment="1">
      <alignment horizontal="center" vertical="center" wrapText="1"/>
    </xf>
    <xf numFmtId="3" fontId="33" fillId="0" borderId="22" xfId="0" applyNumberFormat="1" applyFont="1" applyBorder="1" applyAlignment="1">
      <alignment horizontal="right" vertical="center"/>
    </xf>
    <xf numFmtId="3" fontId="35" fillId="0" borderId="22" xfId="0" applyNumberFormat="1" applyFont="1" applyBorder="1" applyAlignment="1">
      <alignment horizontal="right" vertical="center"/>
    </xf>
    <xf numFmtId="3" fontId="22" fillId="0" borderId="39" xfId="0" applyNumberFormat="1" applyFont="1" applyBorder="1" applyAlignment="1">
      <alignment horizontal="right" vertical="center"/>
    </xf>
    <xf numFmtId="3" fontId="33" fillId="0" borderId="29" xfId="0" applyNumberFormat="1" applyFont="1" applyBorder="1" applyAlignment="1">
      <alignment horizontal="right" vertical="center"/>
    </xf>
    <xf numFmtId="3" fontId="34" fillId="33" borderId="13" xfId="0" applyNumberFormat="1" applyFont="1" applyFill="1" applyBorder="1" applyAlignment="1">
      <alignment horizontal="right" vertical="center" wrapText="1"/>
    </xf>
    <xf numFmtId="3" fontId="35" fillId="33" borderId="22" xfId="0" applyNumberFormat="1" applyFont="1" applyFill="1" applyBorder="1" applyAlignment="1">
      <alignment horizontal="right" vertical="center"/>
    </xf>
    <xf numFmtId="3" fontId="22" fillId="33" borderId="22" xfId="0" applyNumberFormat="1" applyFont="1" applyFill="1" applyBorder="1" applyAlignment="1">
      <alignment horizontal="right" vertical="center"/>
    </xf>
    <xf numFmtId="3" fontId="34" fillId="0" borderId="18" xfId="0" applyNumberFormat="1" applyFont="1" applyBorder="1" applyAlignment="1">
      <alignment horizontal="right" vertical="center" wrapText="1"/>
    </xf>
    <xf numFmtId="3" fontId="22" fillId="0" borderId="29" xfId="0" applyNumberFormat="1" applyFont="1" applyBorder="1" applyAlignment="1">
      <alignment horizontal="right" vertical="center"/>
    </xf>
    <xf numFmtId="3" fontId="27" fillId="0" borderId="33" xfId="0" applyNumberFormat="1" applyFont="1" applyBorder="1" applyAlignment="1">
      <alignment horizontal="right" vertical="center" wrapText="1"/>
    </xf>
    <xf numFmtId="3" fontId="22" fillId="0" borderId="34" xfId="0" applyNumberFormat="1" applyFont="1" applyBorder="1" applyAlignment="1">
      <alignment horizontal="right" vertical="center"/>
    </xf>
    <xf numFmtId="3" fontId="22" fillId="0" borderId="0" xfId="0" applyNumberFormat="1" applyFont="1" applyAlignment="1">
      <alignment horizontal="center"/>
    </xf>
    <xf numFmtId="0" fontId="22" fillId="0" borderId="13" xfId="0" applyFont="1" applyBorder="1" applyAlignment="1">
      <alignment horizontal="center" vertical="center" wrapText="1"/>
    </xf>
    <xf numFmtId="165" fontId="22" fillId="0" borderId="13" xfId="1" applyNumberFormat="1" applyFont="1" applyBorder="1" applyAlignment="1">
      <alignment horizontal="center" vertical="center" wrapText="1"/>
    </xf>
    <xf numFmtId="0" fontId="36" fillId="0" borderId="0" xfId="0" applyFont="1"/>
    <xf numFmtId="0" fontId="38" fillId="0" borderId="13" xfId="0" applyFont="1" applyBorder="1" applyAlignment="1">
      <alignment horizontal="left" wrapText="1"/>
    </xf>
    <xf numFmtId="0" fontId="38" fillId="0" borderId="13" xfId="0" applyFont="1" applyBorder="1" applyAlignment="1">
      <alignment horizontal="center" wrapText="1"/>
    </xf>
    <xf numFmtId="3" fontId="29" fillId="0" borderId="13" xfId="0" applyNumberFormat="1" applyFont="1" applyBorder="1" applyAlignment="1">
      <alignment horizontal="center"/>
    </xf>
    <xf numFmtId="3" fontId="22" fillId="0" borderId="13" xfId="0" applyNumberFormat="1" applyFont="1" applyBorder="1" applyAlignment="1">
      <alignment horizontal="center"/>
    </xf>
    <xf numFmtId="0" fontId="39" fillId="0" borderId="13" xfId="0" applyFont="1" applyBorder="1" applyAlignment="1">
      <alignment horizontal="left" wrapText="1"/>
    </xf>
    <xf numFmtId="3" fontId="38" fillId="0" borderId="13" xfId="0" applyNumberFormat="1" applyFont="1" applyBorder="1" applyAlignment="1">
      <alignment horizontal="left" wrapText="1"/>
    </xf>
    <xf numFmtId="3" fontId="39" fillId="0" borderId="13" xfId="0" applyNumberFormat="1" applyFont="1" applyBorder="1" applyAlignment="1">
      <alignment horizontal="center" wrapText="1"/>
    </xf>
    <xf numFmtId="3" fontId="21" fillId="0" borderId="13" xfId="0" applyNumberFormat="1" applyFont="1" applyBorder="1" applyAlignment="1">
      <alignment horizontal="center" wrapText="1"/>
    </xf>
    <xf numFmtId="3" fontId="22" fillId="0" borderId="13" xfId="0" applyNumberFormat="1" applyFont="1" applyBorder="1" applyAlignment="1">
      <alignment horizontal="center" wrapText="1"/>
    </xf>
    <xf numFmtId="0" fontId="28" fillId="0" borderId="0" xfId="0" applyFont="1" applyAlignment="1">
      <alignment horizontal="center" vertical="top" wrapText="1"/>
    </xf>
    <xf numFmtId="0" fontId="27" fillId="0" borderId="0" xfId="0" applyFont="1" applyAlignment="1">
      <alignment horizontal="right" vertical="top" wrapText="1"/>
    </xf>
    <xf numFmtId="0" fontId="27" fillId="0" borderId="0" xfId="0" applyFont="1" applyAlignment="1">
      <alignment horizontal="justify" vertical="top"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left" vertical="top" wrapText="1"/>
    </xf>
    <xf numFmtId="0" fontId="28" fillId="0" borderId="13" xfId="0" applyFont="1" applyBorder="1" applyAlignment="1">
      <alignment horizontal="left" vertical="top" wrapText="1"/>
    </xf>
    <xf numFmtId="0" fontId="28" fillId="0" borderId="15" xfId="0" applyFont="1" applyBorder="1" applyAlignment="1">
      <alignment horizontal="center" vertical="top" wrapText="1"/>
    </xf>
    <xf numFmtId="0" fontId="28" fillId="0" borderId="16" xfId="0" applyFont="1" applyBorder="1" applyAlignment="1">
      <alignment horizontal="center" vertical="top" wrapText="1"/>
    </xf>
    <xf numFmtId="0" fontId="27" fillId="0" borderId="15" xfId="0" applyFont="1" applyBorder="1" applyAlignment="1">
      <alignment horizontal="left" vertical="top" wrapText="1"/>
    </xf>
    <xf numFmtId="0" fontId="27" fillId="0" borderId="16" xfId="0" applyFont="1" applyBorder="1" applyAlignment="1">
      <alignment horizontal="left" vertical="top" wrapText="1"/>
    </xf>
    <xf numFmtId="0" fontId="28" fillId="0" borderId="15" xfId="0" applyFont="1" applyBorder="1" applyAlignment="1">
      <alignment horizontal="left" vertical="top" wrapText="1"/>
    </xf>
    <xf numFmtId="0" fontId="28" fillId="0" borderId="16" xfId="0" applyFont="1" applyBorder="1" applyAlignment="1">
      <alignment horizontal="left" vertical="top" wrapText="1"/>
    </xf>
    <xf numFmtId="0" fontId="28" fillId="0" borderId="44" xfId="0" applyFont="1" applyBorder="1" applyAlignment="1">
      <alignment horizontal="center" vertical="top"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8" fillId="0" borderId="18" xfId="0" applyFont="1" applyBorder="1" applyAlignment="1">
      <alignment horizontal="left" vertical="top" wrapText="1"/>
    </xf>
    <xf numFmtId="0" fontId="28" fillId="0" borderId="28" xfId="0" applyFont="1" applyBorder="1" applyAlignment="1">
      <alignment horizontal="left" vertical="top"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25" xfId="0" applyFont="1" applyBorder="1" applyAlignment="1">
      <alignment horizontal="left" vertical="top" wrapText="1"/>
    </xf>
    <xf numFmtId="0" fontId="28" fillId="0" borderId="21" xfId="0" applyFont="1" applyBorder="1" applyAlignment="1">
      <alignment horizontal="left" vertical="top" wrapText="1"/>
    </xf>
    <xf numFmtId="0" fontId="27" fillId="0" borderId="13" xfId="0" applyFont="1" applyBorder="1" applyAlignment="1">
      <alignment horizontal="center" vertical="center" wrapText="1"/>
    </xf>
    <xf numFmtId="0" fontId="22" fillId="0" borderId="13" xfId="0" applyFont="1" applyBorder="1" applyAlignment="1">
      <alignment horizontal="left" wrapText="1"/>
    </xf>
    <xf numFmtId="0" fontId="22" fillId="0" borderId="0" xfId="0" applyFont="1" applyAlignment="1">
      <alignment horizontal="right"/>
    </xf>
    <xf numFmtId="0" fontId="29" fillId="0" borderId="0" xfId="0" applyFont="1" applyAlignment="1">
      <alignment horizontal="center" vertical="justify" wrapText="1"/>
    </xf>
    <xf numFmtId="0" fontId="36" fillId="0" borderId="0" xfId="0" applyFont="1" applyAlignment="1">
      <alignment horizontal="center" vertical="justify" wrapText="1"/>
    </xf>
    <xf numFmtId="0" fontId="22" fillId="0" borderId="0" xfId="0" applyFont="1" applyAlignment="1">
      <alignment horizontal="center"/>
    </xf>
    <xf numFmtId="0" fontId="36" fillId="0" borderId="0" xfId="0" applyFont="1" applyAlignment="1">
      <alignment horizontal="center"/>
    </xf>
    <xf numFmtId="0" fontId="29" fillId="0" borderId="13" xfId="0" applyFont="1" applyBorder="1" applyAlignment="1">
      <alignment horizontal="center" wrapText="1"/>
    </xf>
    <xf numFmtId="0" fontId="37" fillId="0" borderId="13" xfId="0" applyFont="1" applyBorder="1" applyAlignment="1">
      <alignment horizontal="center" wrapText="1"/>
    </xf>
    <xf numFmtId="0" fontId="22" fillId="0" borderId="13" xfId="0" applyFont="1" applyBorder="1" applyAlignment="1">
      <alignment horizontal="center"/>
    </xf>
    <xf numFmtId="0" fontId="36" fillId="0" borderId="13" xfId="0" applyFont="1" applyBorder="1" applyAlignment="1">
      <alignment horizontal="center"/>
    </xf>
    <xf numFmtId="0" fontId="38" fillId="0" borderId="13" xfId="0" applyFont="1" applyBorder="1" applyAlignment="1">
      <alignment horizontal="left" wrapText="1"/>
    </xf>
    <xf numFmtId="0" fontId="38" fillId="0" borderId="15" xfId="0" applyFont="1" applyBorder="1" applyAlignment="1">
      <alignment horizontal="right" wrapText="1"/>
    </xf>
    <xf numFmtId="0" fontId="38" fillId="0" borderId="16" xfId="0" applyFont="1" applyBorder="1" applyAlignment="1">
      <alignment horizontal="right" wrapText="1"/>
    </xf>
    <xf numFmtId="0" fontId="39" fillId="0" borderId="13" xfId="0" applyFont="1" applyBorder="1" applyAlignment="1">
      <alignment horizontal="left" wrapText="1"/>
    </xf>
    <xf numFmtId="0" fontId="39" fillId="0" borderId="15" xfId="0" applyFont="1" applyBorder="1" applyAlignment="1">
      <alignment horizontal="center" wrapText="1"/>
    </xf>
    <xf numFmtId="0" fontId="39" fillId="0" borderId="43" xfId="0" applyFont="1" applyBorder="1" applyAlignment="1">
      <alignment horizontal="center" wrapText="1"/>
    </xf>
    <xf numFmtId="0" fontId="38" fillId="0" borderId="15" xfId="0" applyFont="1" applyBorder="1" applyAlignment="1">
      <alignment horizontal="center" wrapText="1"/>
    </xf>
    <xf numFmtId="0" fontId="38" fillId="0" borderId="43" xfId="0" applyFont="1" applyBorder="1" applyAlignment="1">
      <alignment horizontal="center" wrapText="1"/>
    </xf>
    <xf numFmtId="0" fontId="38" fillId="0" borderId="16" xfId="0" applyFont="1" applyBorder="1" applyAlignment="1">
      <alignment horizontal="center" wrapText="1"/>
    </xf>
    <xf numFmtId="3" fontId="38" fillId="0" borderId="15" xfId="0" applyNumberFormat="1" applyFont="1" applyBorder="1" applyAlignment="1">
      <alignment horizontal="right" wrapText="1"/>
    </xf>
    <xf numFmtId="3" fontId="38" fillId="0" borderId="16" xfId="0" applyNumberFormat="1" applyFont="1" applyBorder="1" applyAlignment="1">
      <alignment horizontal="right" wrapText="1"/>
    </xf>
    <xf numFmtId="0" fontId="29" fillId="0" borderId="15" xfId="0" applyFont="1" applyBorder="1" applyAlignment="1">
      <alignment horizontal="center" wrapText="1"/>
    </xf>
    <xf numFmtId="0" fontId="29" fillId="0" borderId="43" xfId="0" applyFont="1" applyBorder="1" applyAlignment="1">
      <alignment horizontal="center" wrapText="1"/>
    </xf>
    <xf numFmtId="0" fontId="38" fillId="0" borderId="13" xfId="0" applyFont="1" applyBorder="1" applyAlignment="1">
      <alignment horizontal="center" wrapText="1"/>
    </xf>
    <xf numFmtId="0" fontId="22" fillId="0" borderId="0" xfId="0" applyFont="1" applyAlignment="1">
      <alignment horizontal="center" shrinkToFit="1"/>
    </xf>
    <xf numFmtId="0" fontId="36" fillId="0" borderId="0" xfId="0" applyFont="1" applyAlignment="1">
      <alignment horizontal="center" shrinkToFit="1"/>
    </xf>
    <xf numFmtId="0" fontId="22" fillId="0" borderId="0" xfId="0" applyFont="1" applyAlignment="1">
      <alignment horizontal="left" wrapText="1"/>
    </xf>
    <xf numFmtId="0" fontId="27" fillId="0" borderId="17" xfId="0" applyFont="1" applyBorder="1" applyAlignment="1">
      <alignment horizontal="center" vertical="center" wrapText="1"/>
    </xf>
    <xf numFmtId="0" fontId="27" fillId="0" borderId="13" xfId="0" applyFont="1" applyBorder="1" applyAlignment="1">
      <alignment horizontal="center" vertical="top" wrapText="1"/>
    </xf>
    <xf numFmtId="0" fontId="28" fillId="0" borderId="14" xfId="0" applyFont="1" applyBorder="1" applyAlignment="1">
      <alignment horizontal="center" vertical="top" wrapText="1"/>
    </xf>
    <xf numFmtId="0" fontId="34" fillId="0" borderId="13" xfId="0" applyFont="1" applyBorder="1" applyAlignment="1">
      <alignment horizontal="center" vertical="top" wrapText="1"/>
    </xf>
    <xf numFmtId="0" fontId="28" fillId="0" borderId="41" xfId="0" applyFont="1" applyBorder="1" applyAlignment="1">
      <alignment horizontal="center" vertical="top" wrapText="1"/>
    </xf>
    <xf numFmtId="0" fontId="28" fillId="34" borderId="13" xfId="0" applyFont="1" applyFill="1" applyBorder="1" applyAlignment="1">
      <alignment horizontal="center" vertical="top" wrapText="1"/>
    </xf>
    <xf numFmtId="0" fontId="32" fillId="0" borderId="18" xfId="0" applyFont="1" applyBorder="1" applyAlignment="1">
      <alignment horizontal="center" vertical="top" wrapText="1"/>
    </xf>
    <xf numFmtId="0" fontId="32" fillId="0" borderId="13" xfId="0" applyFont="1" applyBorder="1" applyAlignment="1">
      <alignment horizontal="center" vertical="top" wrapText="1"/>
    </xf>
    <xf numFmtId="0" fontId="27" fillId="0" borderId="17" xfId="0" applyFont="1" applyBorder="1" applyAlignment="1">
      <alignment horizontal="center" vertical="top" wrapText="1"/>
    </xf>
    <xf numFmtId="0" fontId="32" fillId="33" borderId="13" xfId="0" applyFont="1" applyFill="1" applyBorder="1" applyAlignment="1">
      <alignment horizontal="center" vertical="top" wrapText="1"/>
    </xf>
    <xf numFmtId="0" fontId="34" fillId="34" borderId="13" xfId="0" applyFont="1" applyFill="1" applyBorder="1" applyAlignment="1">
      <alignment horizontal="center" vertical="top" wrapText="1"/>
    </xf>
    <xf numFmtId="0" fontId="28" fillId="0" borderId="33" xfId="0" applyFont="1" applyBorder="1" applyAlignment="1">
      <alignment horizontal="center" vertical="top" wrapText="1"/>
    </xf>
    <xf numFmtId="0" fontId="28" fillId="0" borderId="18" xfId="0" applyFont="1" applyBorder="1" applyAlignment="1">
      <alignment horizontal="center" vertical="top" wrapText="1"/>
    </xf>
    <xf numFmtId="0" fontId="28" fillId="34" borderId="18" xfId="0" applyFont="1" applyFill="1" applyBorder="1" applyAlignment="1">
      <alignment horizontal="center" vertical="top" wrapText="1"/>
    </xf>
    <xf numFmtId="0" fontId="32" fillId="34" borderId="13" xfId="0" applyFont="1" applyFill="1" applyBorder="1" applyAlignment="1">
      <alignment horizontal="center" vertical="top" wrapText="1"/>
    </xf>
    <xf numFmtId="0" fontId="28" fillId="0" borderId="0" xfId="0" applyFont="1" applyAlignment="1">
      <alignment horizontal="center" vertical="center" wrapText="1"/>
    </xf>
    <xf numFmtId="0" fontId="24" fillId="0" borderId="0" xfId="0" applyFont="1" applyAlignment="1">
      <alignment horizontal="center" vertical="top" wrapText="1"/>
    </xf>
    <xf numFmtId="0" fontId="21" fillId="0" borderId="0" xfId="0" applyFont="1" applyAlignment="1">
      <alignment horizontal="righ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5" xfId="0" applyFont="1" applyBorder="1" applyAlignment="1">
      <alignment vertical="top" wrapText="1"/>
    </xf>
    <xf numFmtId="0" fontId="21" fillId="0" borderId="16" xfId="0" applyFont="1" applyBorder="1" applyAlignment="1">
      <alignment wrapText="1"/>
    </xf>
    <xf numFmtId="0" fontId="19" fillId="0" borderId="14" xfId="0" applyFont="1" applyBorder="1" applyAlignment="1">
      <alignment horizontal="center" vertical="center" wrapText="1"/>
    </xf>
    <xf numFmtId="0" fontId="24" fillId="0" borderId="14" xfId="0" applyFont="1" applyBorder="1" applyAlignment="1">
      <alignment horizontal="center" wrapText="1"/>
    </xf>
    <xf numFmtId="0" fontId="25" fillId="0" borderId="13" xfId="0" applyFont="1" applyBorder="1" applyAlignment="1">
      <alignment horizontal="center" vertical="top" wrapText="1"/>
    </xf>
    <xf numFmtId="0" fontId="25" fillId="0" borderId="13" xfId="0" applyFont="1" applyBorder="1" applyAlignment="1">
      <alignment wrapText="1"/>
    </xf>
    <xf numFmtId="0" fontId="21" fillId="0" borderId="13" xfId="0" applyFont="1" applyBorder="1" applyAlignment="1">
      <alignment horizontal="center" vertical="top" wrapText="1"/>
    </xf>
    <xf numFmtId="0" fontId="21" fillId="0" borderId="13" xfId="0" applyFont="1" applyBorder="1" applyAlignment="1">
      <alignment wrapText="1"/>
    </xf>
    <xf numFmtId="0" fontId="21" fillId="0" borderId="13" xfId="0" applyFont="1" applyBorder="1" applyAlignment="1">
      <alignment horizontal="left" vertical="top" wrapText="1"/>
    </xf>
    <xf numFmtId="0" fontId="21" fillId="0" borderId="13" xfId="0" applyFont="1" applyBorder="1" applyAlignment="1">
      <alignment horizontal="left" wrapText="1"/>
    </xf>
  </cellXfs>
  <cellStyles count="44">
    <cellStyle name="20% - Акцент1" xfId="20" builtinId="30" customBuiltin="1"/>
    <cellStyle name="20% - Акцент2" xfId="24" builtinId="34" customBuiltin="1"/>
    <cellStyle name="20% - Акцент3" xfId="28" builtinId="38" customBuiltin="1"/>
    <cellStyle name="20% - Акцент4" xfId="32" builtinId="42" customBuiltin="1"/>
    <cellStyle name="20% - Акцент5" xfId="36" builtinId="46" customBuiltin="1"/>
    <cellStyle name="20% - Акцент6" xfId="40" builtinId="50" customBuiltin="1"/>
    <cellStyle name="40% - Акцент1" xfId="21" builtinId="31" customBuiltin="1"/>
    <cellStyle name="40% - Акцент2" xfId="25" builtinId="35" customBuiltin="1"/>
    <cellStyle name="40% - Акцент3" xfId="29" builtinId="39" customBuiltin="1"/>
    <cellStyle name="40% - Акцент4" xfId="33" builtinId="43" customBuiltin="1"/>
    <cellStyle name="40% - Акцент5" xfId="37" builtinId="47" customBuiltin="1"/>
    <cellStyle name="40% - Акцент6" xfId="41" builtinId="51" customBuiltin="1"/>
    <cellStyle name="60% - Акцент1" xfId="22" builtinId="32" customBuiltin="1"/>
    <cellStyle name="60% - Акцент2" xfId="26" builtinId="36" customBuiltin="1"/>
    <cellStyle name="60% - Акцент3" xfId="30" builtinId="40" customBuiltin="1"/>
    <cellStyle name="60% - Акцент4" xfId="34" builtinId="44" customBuiltin="1"/>
    <cellStyle name="60% - Акцент5" xfId="38" builtinId="48" customBuiltin="1"/>
    <cellStyle name="60% - Акцент6" xfId="42" builtinId="52" customBuiltin="1"/>
    <cellStyle name="Hyperlink" xfId="43"/>
    <cellStyle name="Акцент1" xfId="19" builtinId="29" customBuiltin="1"/>
    <cellStyle name="Акцент2" xfId="23" builtinId="33" customBuiltin="1"/>
    <cellStyle name="Акцент3" xfId="27" builtinId="37" customBuiltin="1"/>
    <cellStyle name="Акцент4" xfId="31" builtinId="41" customBuiltin="1"/>
    <cellStyle name="Акцент5" xfId="35" builtinId="45" customBuiltin="1"/>
    <cellStyle name="Акцент6" xfId="39" builtinId="49" customBuiltin="1"/>
    <cellStyle name="Ввод " xfId="10" builtinId="20" customBuiltin="1"/>
    <cellStyle name="Вывод" xfId="11" builtinId="21" customBuiltin="1"/>
    <cellStyle name="Вычисление" xfId="12" builtinId="22" customBuiltin="1"/>
    <cellStyle name="Заголовок 1" xfId="3" builtinId="16" customBuiltin="1"/>
    <cellStyle name="Заголовок 2" xfId="4" builtinId="17" customBuiltin="1"/>
    <cellStyle name="Заголовок 3" xfId="5" builtinId="18" customBuiltin="1"/>
    <cellStyle name="Заголовок 4" xfId="6" builtinId="19" customBuiltin="1"/>
    <cellStyle name="Итог" xfId="18" builtinId="25" customBuiltin="1"/>
    <cellStyle name="Контрольная ячейка" xfId="14" builtinId="23" customBuiltin="1"/>
    <cellStyle name="Название" xfId="2" builtinId="15" customBuiltin="1"/>
    <cellStyle name="Нейтральный" xfId="9" builtinId="28" customBuiltin="1"/>
    <cellStyle name="Обычный" xfId="0" builtinId="0"/>
    <cellStyle name="Плохой" xfId="8" builtinId="27" customBuiltin="1"/>
    <cellStyle name="Пояснение" xfId="17" builtinId="53" customBuiltin="1"/>
    <cellStyle name="Примечание" xfId="16" builtinId="10" customBuiltin="1"/>
    <cellStyle name="Связанная ячейка" xfId="13" builtinId="24" customBuiltin="1"/>
    <cellStyle name="Текст предупреждения" xfId="15" builtinId="11" customBuiltin="1"/>
    <cellStyle name="Финансовый" xfId="1" builtinId="3"/>
    <cellStyle name="Хороший"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F5" sqref="F5"/>
    </sheetView>
  </sheetViews>
  <sheetFormatPr defaultColWidth="9.140625" defaultRowHeight="15.75" x14ac:dyDescent="0.25"/>
  <cols>
    <col min="1" max="1" width="40.140625" style="14" customWidth="1"/>
    <col min="2" max="2" width="23.28515625" style="15" hidden="1" customWidth="1"/>
    <col min="3" max="3" width="39.42578125" style="15" customWidth="1"/>
    <col min="4" max="4" width="11.5703125" style="46" hidden="1" customWidth="1"/>
    <col min="5" max="16384" width="9.140625" style="14"/>
  </cols>
  <sheetData>
    <row r="1" spans="1:4" ht="81.95" customHeight="1" x14ac:dyDescent="0.25">
      <c r="A1" s="100"/>
      <c r="B1" s="172" t="s">
        <v>1126</v>
      </c>
      <c r="C1" s="172"/>
      <c r="D1" s="172"/>
    </row>
    <row r="2" spans="1:4" ht="38.450000000000003" customHeight="1" x14ac:dyDescent="0.25">
      <c r="A2" s="171" t="s">
        <v>1091</v>
      </c>
      <c r="B2" s="171"/>
      <c r="C2" s="171"/>
      <c r="D2" s="171"/>
    </row>
    <row r="3" spans="1:4" ht="47.25" x14ac:dyDescent="0.25">
      <c r="A3" s="21" t="s">
        <v>0</v>
      </c>
      <c r="B3" s="13" t="s">
        <v>1090</v>
      </c>
      <c r="C3" s="21" t="s">
        <v>1088</v>
      </c>
      <c r="D3" s="45" t="s">
        <v>1054</v>
      </c>
    </row>
    <row r="4" spans="1:4" ht="19.350000000000001" customHeight="1" x14ac:dyDescent="0.25">
      <c r="A4" s="9" t="s">
        <v>1</v>
      </c>
      <c r="B4" s="10">
        <f>B6+B9</f>
        <v>2841541831</v>
      </c>
      <c r="C4" s="10">
        <f>C6+C9</f>
        <v>679320324.42000008</v>
      </c>
      <c r="D4" s="42">
        <f>C4/B4*100</f>
        <v>23.906750800178528</v>
      </c>
    </row>
    <row r="5" spans="1:4" ht="19.350000000000001" customHeight="1" x14ac:dyDescent="0.25">
      <c r="A5" s="11" t="s">
        <v>2</v>
      </c>
      <c r="B5" s="23"/>
      <c r="C5" s="23"/>
      <c r="D5" s="42"/>
    </row>
    <row r="6" spans="1:4" ht="38.450000000000003" customHeight="1" x14ac:dyDescent="0.25">
      <c r="A6" s="11" t="s">
        <v>3</v>
      </c>
      <c r="B6" s="12">
        <f>B7+B8</f>
        <v>312842060</v>
      </c>
      <c r="C6" s="12">
        <f>C7+C8</f>
        <v>85130915.819999993</v>
      </c>
      <c r="D6" s="42">
        <f t="shared" ref="D6:D13" si="0">C6/B6*100</f>
        <v>27.212106907875494</v>
      </c>
    </row>
    <row r="7" spans="1:4" ht="19.350000000000001" customHeight="1" x14ac:dyDescent="0.25">
      <c r="A7" s="11" t="s">
        <v>4</v>
      </c>
      <c r="B7" s="12">
        <v>226576200</v>
      </c>
      <c r="C7" s="12">
        <f>ПР2!E5+ПР2!E14+ПР2!E20+ПР2!E26+ПР2!E29</f>
        <v>51731262.299999997</v>
      </c>
      <c r="D7" s="42">
        <f t="shared" si="0"/>
        <v>22.831728266252146</v>
      </c>
    </row>
    <row r="8" spans="1:4" ht="19.350000000000001" customHeight="1" x14ac:dyDescent="0.25">
      <c r="A8" s="11" t="s">
        <v>5</v>
      </c>
      <c r="B8" s="12">
        <v>86265860</v>
      </c>
      <c r="C8" s="12">
        <f>ПР2!E33+ПР2!E40+ПР2!E46+ПР2!E59+ПР2!E64+ПР2!E106</f>
        <v>33399653.52</v>
      </c>
      <c r="D8" s="42">
        <f t="shared" si="0"/>
        <v>38.717116504721567</v>
      </c>
    </row>
    <row r="9" spans="1:4" ht="19.350000000000001" customHeight="1" x14ac:dyDescent="0.25">
      <c r="A9" s="11" t="s">
        <v>6</v>
      </c>
      <c r="B9" s="12">
        <f>B11+B12</f>
        <v>2528699771</v>
      </c>
      <c r="C9" s="12">
        <f>C11+C12</f>
        <v>594189408.60000002</v>
      </c>
      <c r="D9" s="42">
        <f t="shared" si="0"/>
        <v>23.497823482817886</v>
      </c>
    </row>
    <row r="10" spans="1:4" ht="19.350000000000001" customHeight="1" x14ac:dyDescent="0.25">
      <c r="A10" s="11" t="s">
        <v>2</v>
      </c>
      <c r="B10" s="23"/>
      <c r="C10" s="23"/>
      <c r="D10" s="42"/>
    </row>
    <row r="11" spans="1:4" ht="63" x14ac:dyDescent="0.25">
      <c r="A11" s="11" t="s">
        <v>7</v>
      </c>
      <c r="B11" s="12">
        <v>2528699771</v>
      </c>
      <c r="C11" s="12">
        <f>ПР2!E108</f>
        <v>594464441.69000006</v>
      </c>
      <c r="D11" s="42">
        <f t="shared" si="0"/>
        <v>23.508699945621185</v>
      </c>
    </row>
    <row r="12" spans="1:4" ht="96.4" customHeight="1" x14ac:dyDescent="0.25">
      <c r="A12" s="11" t="s">
        <v>8</v>
      </c>
      <c r="B12" s="12">
        <v>0</v>
      </c>
      <c r="C12" s="12">
        <f>ПР2!E185</f>
        <v>-275033.09000000003</v>
      </c>
      <c r="D12" s="42">
        <v>0</v>
      </c>
    </row>
    <row r="13" spans="1:4" ht="19.350000000000001" customHeight="1" x14ac:dyDescent="0.25">
      <c r="A13" s="9" t="s">
        <v>9</v>
      </c>
      <c r="B13" s="10">
        <f>ПР7!F571</f>
        <v>2882293266</v>
      </c>
      <c r="C13" s="10">
        <f>ПР7!G571</f>
        <v>706714503.10000002</v>
      </c>
      <c r="D13" s="42">
        <f t="shared" si="0"/>
        <v>24.519174070054536</v>
      </c>
    </row>
    <row r="14" spans="1:4" ht="38.450000000000003" customHeight="1" x14ac:dyDescent="0.25">
      <c r="A14" s="9" t="s">
        <v>10</v>
      </c>
      <c r="B14" s="10">
        <f>B4-B13</f>
        <v>-40751435</v>
      </c>
      <c r="C14" s="10">
        <f>C4-C13</f>
        <v>-27394178.679999948</v>
      </c>
      <c r="D14" s="42"/>
    </row>
  </sheetData>
  <mergeCells count="2">
    <mergeCell ref="A2:D2"/>
    <mergeCell ref="B1:D1"/>
  </mergeCells>
  <pageMargins left="0.78738889999999995" right="0.19684723000000001" top="0.39369446000000002" bottom="0.39369446000000002" header="0.01" footer="0.5"/>
  <pageSetup paperSize="9" fitToHeight="0" orientation="portrait" r:id="rId1"/>
  <headerFooter>
    <oddHeader>&amp;"Times New Roman"&amp;10&amp;K000000&amp;P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4" sqref="G4"/>
    </sheetView>
  </sheetViews>
  <sheetFormatPr defaultColWidth="9.140625" defaultRowHeight="15.75" x14ac:dyDescent="0.25"/>
  <cols>
    <col min="1" max="1" width="48.5703125" style="14" customWidth="1"/>
    <col min="2" max="2" width="16.5703125" style="14" hidden="1" customWidth="1"/>
    <col min="3" max="3" width="31.7109375" style="14" customWidth="1"/>
    <col min="4" max="4" width="13" style="14" hidden="1" customWidth="1"/>
    <col min="5" max="16384" width="9.140625" style="14"/>
  </cols>
  <sheetData>
    <row r="1" spans="1:4" ht="100.5" customHeight="1" x14ac:dyDescent="0.25">
      <c r="A1" s="22"/>
      <c r="B1" s="172" t="s">
        <v>1134</v>
      </c>
      <c r="C1" s="172"/>
      <c r="D1" s="172"/>
    </row>
    <row r="2" spans="1:4" ht="37.5" customHeight="1" thickBot="1" x14ac:dyDescent="0.3">
      <c r="A2" s="171" t="s">
        <v>1055</v>
      </c>
      <c r="B2" s="171"/>
      <c r="C2" s="171"/>
      <c r="D2" s="171"/>
    </row>
    <row r="3" spans="1:4" ht="63.75" thickBot="1" x14ac:dyDescent="0.3">
      <c r="A3" s="34" t="s">
        <v>12</v>
      </c>
      <c r="B3" s="20" t="s">
        <v>1093</v>
      </c>
      <c r="C3" s="20" t="s">
        <v>1088</v>
      </c>
      <c r="D3" s="35" t="s">
        <v>1054</v>
      </c>
    </row>
    <row r="4" spans="1:4" ht="49.7" customHeight="1" x14ac:dyDescent="0.25">
      <c r="A4" s="18" t="s">
        <v>1052</v>
      </c>
      <c r="B4" s="32">
        <v>11250</v>
      </c>
      <c r="C4" s="32">
        <f>C5</f>
        <v>0</v>
      </c>
      <c r="D4" s="33">
        <v>0</v>
      </c>
    </row>
    <row r="5" spans="1:4" ht="24" customHeight="1" thickBot="1" x14ac:dyDescent="0.3">
      <c r="A5" s="26" t="s">
        <v>1053</v>
      </c>
      <c r="B5" s="27">
        <v>11250</v>
      </c>
      <c r="C5" s="27">
        <v>0</v>
      </c>
      <c r="D5" s="28">
        <v>0</v>
      </c>
    </row>
    <row r="6" spans="1:4" ht="16.5" thickBot="1" x14ac:dyDescent="0.3">
      <c r="A6" s="29" t="s">
        <v>105</v>
      </c>
      <c r="B6" s="30">
        <v>11250</v>
      </c>
      <c r="C6" s="30">
        <f>C4</f>
        <v>0</v>
      </c>
      <c r="D6" s="31">
        <v>0</v>
      </c>
    </row>
  </sheetData>
  <mergeCells count="2">
    <mergeCell ref="A2:D2"/>
    <mergeCell ref="B1:D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H3" sqref="H3"/>
    </sheetView>
  </sheetViews>
  <sheetFormatPr defaultColWidth="8.140625" defaultRowHeight="12.75" x14ac:dyDescent="0.2"/>
  <cols>
    <col min="1" max="1" width="31.140625" style="2" customWidth="1"/>
    <col min="2" max="2" width="22.7109375" style="2" customWidth="1"/>
    <col min="3" max="3" width="23.7109375" style="2" customWidth="1"/>
    <col min="4" max="16384" width="8.140625" style="2"/>
  </cols>
  <sheetData>
    <row r="1" spans="1:10" ht="93" customHeight="1" x14ac:dyDescent="0.2">
      <c r="A1" s="243" t="s">
        <v>1094</v>
      </c>
      <c r="B1" s="243"/>
      <c r="C1" s="243"/>
    </row>
    <row r="2" spans="1:10" ht="31.5" x14ac:dyDescent="0.2">
      <c r="A2" s="3"/>
      <c r="B2" s="3" t="s">
        <v>1058</v>
      </c>
      <c r="C2" s="3" t="s">
        <v>1059</v>
      </c>
    </row>
    <row r="3" spans="1:10" ht="51.75" customHeight="1" x14ac:dyDescent="0.2">
      <c r="A3" s="106" t="s">
        <v>1060</v>
      </c>
      <c r="B3" s="159">
        <v>138</v>
      </c>
      <c r="C3" s="160">
        <v>19385666</v>
      </c>
    </row>
    <row r="4" spans="1:10" ht="38.1" customHeight="1" x14ac:dyDescent="0.2">
      <c r="A4" s="106" t="s">
        <v>1061</v>
      </c>
      <c r="B4" s="159">
        <v>2379</v>
      </c>
      <c r="C4" s="160">
        <v>253861244</v>
      </c>
      <c r="F4" s="4"/>
    </row>
    <row r="5" spans="1:10" ht="15" x14ac:dyDescent="0.25">
      <c r="A5" s="5"/>
      <c r="B5" s="5"/>
      <c r="C5" s="5"/>
    </row>
    <row r="6" spans="1:10" ht="66.400000000000006" customHeight="1" x14ac:dyDescent="0.25">
      <c r="A6" s="244" t="s">
        <v>1063</v>
      </c>
      <c r="B6" s="244"/>
      <c r="C6" s="244"/>
    </row>
    <row r="7" spans="1:10" ht="15.75" x14ac:dyDescent="0.25">
      <c r="A7" s="245"/>
      <c r="B7" s="246"/>
      <c r="C7" s="3" t="s">
        <v>1062</v>
      </c>
    </row>
    <row r="8" spans="1:10" ht="18.75" x14ac:dyDescent="0.3">
      <c r="A8" s="247" t="s">
        <v>1050</v>
      </c>
      <c r="B8" s="248"/>
      <c r="C8" s="6">
        <f>C10+C11+C12+C13</f>
        <v>154488</v>
      </c>
      <c r="J8" s="7"/>
    </row>
    <row r="9" spans="1:10" ht="15.75" x14ac:dyDescent="0.25">
      <c r="A9" s="249" t="s">
        <v>2</v>
      </c>
      <c r="B9" s="250"/>
      <c r="C9" s="6"/>
    </row>
    <row r="10" spans="1:10" ht="51.75" hidden="1" customHeight="1" x14ac:dyDescent="0.2">
      <c r="A10" s="239" t="s">
        <v>1064</v>
      </c>
      <c r="B10" s="240"/>
      <c r="C10" s="6">
        <v>0</v>
      </c>
    </row>
    <row r="11" spans="1:10" ht="36" customHeight="1" x14ac:dyDescent="0.2">
      <c r="A11" s="239" t="s">
        <v>1065</v>
      </c>
      <c r="B11" s="240"/>
      <c r="C11" s="6">
        <v>154488</v>
      </c>
    </row>
    <row r="12" spans="1:10" ht="32.85" hidden="1" customHeight="1" x14ac:dyDescent="0.25">
      <c r="A12" s="241"/>
      <c r="B12" s="242"/>
      <c r="C12" s="6">
        <v>0</v>
      </c>
    </row>
    <row r="13" spans="1:10" ht="29.1" hidden="1" customHeight="1" x14ac:dyDescent="0.2">
      <c r="A13" s="239"/>
      <c r="B13" s="240"/>
      <c r="C13" s="8">
        <v>0</v>
      </c>
    </row>
  </sheetData>
  <mergeCells count="9">
    <mergeCell ref="A11:B11"/>
    <mergeCell ref="A12:B12"/>
    <mergeCell ref="A13:B13"/>
    <mergeCell ref="A1:C1"/>
    <mergeCell ref="A6:C6"/>
    <mergeCell ref="A7:B7"/>
    <mergeCell ref="A8:B8"/>
    <mergeCell ref="A9:B9"/>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workbookViewId="0">
      <selection activeCell="G5" sqref="G5"/>
    </sheetView>
  </sheetViews>
  <sheetFormatPr defaultRowHeight="15.75" x14ac:dyDescent="0.25"/>
  <cols>
    <col min="1" max="1" width="28.7109375" style="47" customWidth="1"/>
    <col min="2" max="2" width="22.28515625" style="47" customWidth="1"/>
    <col min="3" max="3" width="19.140625" style="47" customWidth="1"/>
    <col min="4" max="4" width="15.28515625" style="48" hidden="1" customWidth="1"/>
    <col min="5" max="5" width="20.7109375" style="48" customWidth="1"/>
  </cols>
  <sheetData>
    <row r="1" spans="1:5" ht="77.25" customHeight="1" x14ac:dyDescent="0.25">
      <c r="A1" s="173"/>
      <c r="B1" s="173"/>
      <c r="C1" s="172" t="s">
        <v>1127</v>
      </c>
      <c r="D1" s="172"/>
      <c r="E1" s="172"/>
    </row>
    <row r="2" spans="1:5" s="1" customFormat="1" ht="57.75" customHeight="1" x14ac:dyDescent="0.25">
      <c r="A2" s="171" t="s">
        <v>1066</v>
      </c>
      <c r="B2" s="171"/>
      <c r="C2" s="171"/>
      <c r="D2" s="171"/>
      <c r="E2" s="171"/>
    </row>
    <row r="3" spans="1:5" ht="63" x14ac:dyDescent="0.25">
      <c r="A3" s="21" t="s">
        <v>107</v>
      </c>
      <c r="B3" s="174" t="s">
        <v>108</v>
      </c>
      <c r="C3" s="175"/>
      <c r="D3" s="13" t="s">
        <v>1089</v>
      </c>
      <c r="E3" s="39" t="s">
        <v>1088</v>
      </c>
    </row>
    <row r="4" spans="1:5" ht="38.450000000000003" customHeight="1" x14ac:dyDescent="0.25">
      <c r="A4" s="9" t="s">
        <v>109</v>
      </c>
      <c r="B4" s="177" t="s">
        <v>110</v>
      </c>
      <c r="C4" s="177"/>
      <c r="D4" s="43">
        <v>312842060</v>
      </c>
      <c r="E4" s="43">
        <f>E5+E14+E20+E26+E29+E33+E40+E46+E59+E64+E106</f>
        <v>85130915.820000008</v>
      </c>
    </row>
    <row r="5" spans="1:5" ht="29.25" customHeight="1" x14ac:dyDescent="0.25">
      <c r="A5" s="9" t="s">
        <v>111</v>
      </c>
      <c r="B5" s="177" t="s">
        <v>112</v>
      </c>
      <c r="C5" s="177"/>
      <c r="D5" s="43">
        <v>186273000</v>
      </c>
      <c r="E5" s="43">
        <f>E6</f>
        <v>39467732.009999998</v>
      </c>
    </row>
    <row r="6" spans="1:5" ht="21" customHeight="1" x14ac:dyDescent="0.25">
      <c r="A6" s="9" t="s">
        <v>113</v>
      </c>
      <c r="B6" s="177" t="s">
        <v>114</v>
      </c>
      <c r="C6" s="177"/>
      <c r="D6" s="43">
        <v>186273000</v>
      </c>
      <c r="E6" s="43">
        <v>39467732.009999998</v>
      </c>
    </row>
    <row r="7" spans="1:5" ht="327.39999999999998" hidden="1" customHeight="1" x14ac:dyDescent="0.3">
      <c r="A7" s="11" t="s">
        <v>115</v>
      </c>
      <c r="B7" s="176" t="s">
        <v>116</v>
      </c>
      <c r="C7" s="176"/>
      <c r="D7" s="44">
        <v>156096800</v>
      </c>
      <c r="E7" s="44"/>
    </row>
    <row r="8" spans="1:5" ht="327.39999999999998" hidden="1" customHeight="1" x14ac:dyDescent="0.3">
      <c r="A8" s="11" t="s">
        <v>117</v>
      </c>
      <c r="B8" s="176" t="s">
        <v>118</v>
      </c>
      <c r="C8" s="176"/>
      <c r="D8" s="44">
        <v>372540</v>
      </c>
      <c r="E8" s="44"/>
    </row>
    <row r="9" spans="1:5" ht="250.15" hidden="1" customHeight="1" x14ac:dyDescent="0.3">
      <c r="A9" s="11" t="s">
        <v>119</v>
      </c>
      <c r="B9" s="176" t="s">
        <v>120</v>
      </c>
      <c r="C9" s="176"/>
      <c r="D9" s="44">
        <v>2607820</v>
      </c>
      <c r="E9" s="44"/>
    </row>
    <row r="10" spans="1:5" ht="269.64999999999998" hidden="1" customHeight="1" x14ac:dyDescent="0.3">
      <c r="A10" s="11" t="s">
        <v>121</v>
      </c>
      <c r="B10" s="176" t="s">
        <v>122</v>
      </c>
      <c r="C10" s="176"/>
      <c r="D10" s="44">
        <v>1676460</v>
      </c>
      <c r="E10" s="44"/>
    </row>
    <row r="11" spans="1:5" ht="404.25" hidden="1" customHeight="1" x14ac:dyDescent="0.3">
      <c r="A11" s="11" t="s">
        <v>123</v>
      </c>
      <c r="B11" s="176" t="s">
        <v>124</v>
      </c>
      <c r="C11" s="176"/>
      <c r="D11" s="44">
        <v>12200880</v>
      </c>
      <c r="E11" s="44"/>
    </row>
    <row r="12" spans="1:5" ht="231" hidden="1" customHeight="1" x14ac:dyDescent="0.3">
      <c r="A12" s="11" t="s">
        <v>125</v>
      </c>
      <c r="B12" s="176" t="s">
        <v>126</v>
      </c>
      <c r="C12" s="176"/>
      <c r="D12" s="44">
        <v>2607800</v>
      </c>
      <c r="E12" s="44"/>
    </row>
    <row r="13" spans="1:5" ht="231" hidden="1" customHeight="1" x14ac:dyDescent="0.3">
      <c r="A13" s="11" t="s">
        <v>127</v>
      </c>
      <c r="B13" s="176" t="s">
        <v>128</v>
      </c>
      <c r="C13" s="176"/>
      <c r="D13" s="44">
        <v>10710700</v>
      </c>
      <c r="E13" s="44"/>
    </row>
    <row r="14" spans="1:5" ht="64.5" customHeight="1" x14ac:dyDescent="0.25">
      <c r="A14" s="9" t="s">
        <v>129</v>
      </c>
      <c r="B14" s="177" t="s">
        <v>130</v>
      </c>
      <c r="C14" s="177"/>
      <c r="D14" s="43">
        <v>23000200</v>
      </c>
      <c r="E14" s="43">
        <f>E15</f>
        <v>5865790.4699999997</v>
      </c>
    </row>
    <row r="15" spans="1:5" ht="57.75" customHeight="1" x14ac:dyDescent="0.25">
      <c r="A15" s="9" t="s">
        <v>131</v>
      </c>
      <c r="B15" s="177" t="s">
        <v>132</v>
      </c>
      <c r="C15" s="177"/>
      <c r="D15" s="43">
        <v>23000200</v>
      </c>
      <c r="E15" s="43">
        <v>5865790.4699999997</v>
      </c>
    </row>
    <row r="16" spans="1:5" ht="231" hidden="1" customHeight="1" x14ac:dyDescent="0.3">
      <c r="A16" s="11" t="s">
        <v>133</v>
      </c>
      <c r="B16" s="176" t="s">
        <v>134</v>
      </c>
      <c r="C16" s="176"/>
      <c r="D16" s="44">
        <v>11995500</v>
      </c>
      <c r="E16" s="44"/>
    </row>
    <row r="17" spans="1:5" ht="269.64999999999998" hidden="1" customHeight="1" x14ac:dyDescent="0.3">
      <c r="A17" s="11" t="s">
        <v>135</v>
      </c>
      <c r="B17" s="176" t="s">
        <v>136</v>
      </c>
      <c r="C17" s="176"/>
      <c r="D17" s="44">
        <v>57200</v>
      </c>
      <c r="E17" s="44"/>
    </row>
    <row r="18" spans="1:5" ht="231" hidden="1" customHeight="1" x14ac:dyDescent="0.3">
      <c r="A18" s="11" t="s">
        <v>137</v>
      </c>
      <c r="B18" s="176" t="s">
        <v>138</v>
      </c>
      <c r="C18" s="176"/>
      <c r="D18" s="44">
        <v>12438100</v>
      </c>
      <c r="E18" s="44"/>
    </row>
    <row r="19" spans="1:5" ht="231" hidden="1" customHeight="1" x14ac:dyDescent="0.3">
      <c r="A19" s="11" t="s">
        <v>139</v>
      </c>
      <c r="B19" s="176" t="s">
        <v>140</v>
      </c>
      <c r="C19" s="176"/>
      <c r="D19" s="44">
        <v>-1490600</v>
      </c>
      <c r="E19" s="44"/>
    </row>
    <row r="20" spans="1:5" ht="26.25" customHeight="1" x14ac:dyDescent="0.25">
      <c r="A20" s="9" t="s">
        <v>141</v>
      </c>
      <c r="B20" s="177" t="s">
        <v>142</v>
      </c>
      <c r="C20" s="177"/>
      <c r="D20" s="43">
        <v>8188000</v>
      </c>
      <c r="E20" s="43">
        <f>E21+E22+E24</f>
        <v>4338263.91</v>
      </c>
    </row>
    <row r="21" spans="1:5" ht="38.450000000000003" customHeight="1" x14ac:dyDescent="0.25">
      <c r="A21" s="9" t="s">
        <v>1067</v>
      </c>
      <c r="B21" s="178" t="s">
        <v>1068</v>
      </c>
      <c r="C21" s="179"/>
      <c r="D21" s="43"/>
      <c r="E21" s="43">
        <v>5726</v>
      </c>
    </row>
    <row r="22" spans="1:5" ht="25.5" customHeight="1" x14ac:dyDescent="0.25">
      <c r="A22" s="9" t="s">
        <v>143</v>
      </c>
      <c r="B22" s="177" t="s">
        <v>144</v>
      </c>
      <c r="C22" s="177"/>
      <c r="D22" s="43">
        <v>589000</v>
      </c>
      <c r="E22" s="43">
        <f>E23</f>
        <v>163776.76999999999</v>
      </c>
    </row>
    <row r="23" spans="1:5" ht="70.5" customHeight="1" x14ac:dyDescent="0.25">
      <c r="A23" s="11" t="s">
        <v>145</v>
      </c>
      <c r="B23" s="176" t="s">
        <v>146</v>
      </c>
      <c r="C23" s="176"/>
      <c r="D23" s="44">
        <v>589000</v>
      </c>
      <c r="E23" s="44">
        <v>163776.76999999999</v>
      </c>
    </row>
    <row r="24" spans="1:5" ht="57.75" customHeight="1" x14ac:dyDescent="0.25">
      <c r="A24" s="9" t="s">
        <v>147</v>
      </c>
      <c r="B24" s="177" t="s">
        <v>148</v>
      </c>
      <c r="C24" s="177"/>
      <c r="D24" s="43">
        <v>7599000</v>
      </c>
      <c r="E24" s="43">
        <f>E25</f>
        <v>4168761.14</v>
      </c>
    </row>
    <row r="25" spans="1:5" ht="118.5" customHeight="1" x14ac:dyDescent="0.25">
      <c r="A25" s="11" t="s">
        <v>149</v>
      </c>
      <c r="B25" s="176" t="s">
        <v>150</v>
      </c>
      <c r="C25" s="176"/>
      <c r="D25" s="44">
        <v>7599000</v>
      </c>
      <c r="E25" s="44">
        <v>4168761.14</v>
      </c>
    </row>
    <row r="26" spans="1:5" ht="56.25" hidden="1" customHeight="1" x14ac:dyDescent="0.3">
      <c r="A26" s="9" t="s">
        <v>151</v>
      </c>
      <c r="B26" s="177" t="s">
        <v>152</v>
      </c>
      <c r="C26" s="177"/>
      <c r="D26" s="43">
        <v>326000</v>
      </c>
      <c r="E26" s="43">
        <f>E27</f>
        <v>0</v>
      </c>
    </row>
    <row r="27" spans="1:5" ht="38.450000000000003" hidden="1" customHeight="1" x14ac:dyDescent="0.3">
      <c r="A27" s="9" t="s">
        <v>153</v>
      </c>
      <c r="B27" s="177" t="s">
        <v>154</v>
      </c>
      <c r="C27" s="177"/>
      <c r="D27" s="43">
        <v>326000</v>
      </c>
      <c r="E27" s="43">
        <f>E28</f>
        <v>0</v>
      </c>
    </row>
    <row r="28" spans="1:5" ht="99.95" hidden="1" customHeight="1" x14ac:dyDescent="0.3">
      <c r="A28" s="11" t="s">
        <v>155</v>
      </c>
      <c r="B28" s="176" t="s">
        <v>156</v>
      </c>
      <c r="C28" s="176"/>
      <c r="D28" s="44">
        <v>326000</v>
      </c>
      <c r="E28" s="44">
        <v>0</v>
      </c>
    </row>
    <row r="29" spans="1:5" ht="19.5" customHeight="1" x14ac:dyDescent="0.25">
      <c r="A29" s="9" t="s">
        <v>157</v>
      </c>
      <c r="B29" s="177" t="s">
        <v>158</v>
      </c>
      <c r="C29" s="177"/>
      <c r="D29" s="43">
        <v>8789000</v>
      </c>
      <c r="E29" s="43">
        <f>E30</f>
        <v>2059475.91</v>
      </c>
    </row>
    <row r="30" spans="1:5" ht="57.75" customHeight="1" x14ac:dyDescent="0.25">
      <c r="A30" s="9" t="s">
        <v>159</v>
      </c>
      <c r="B30" s="177" t="s">
        <v>160</v>
      </c>
      <c r="C30" s="177"/>
      <c r="D30" s="43">
        <v>8789000</v>
      </c>
      <c r="E30" s="43">
        <f>E31+E32</f>
        <v>2059475.91</v>
      </c>
    </row>
    <row r="31" spans="1:5" ht="117.95" hidden="1" customHeight="1" x14ac:dyDescent="0.3">
      <c r="A31" s="11" t="s">
        <v>161</v>
      </c>
      <c r="B31" s="176" t="s">
        <v>162</v>
      </c>
      <c r="C31" s="176"/>
      <c r="D31" s="44">
        <v>8754000</v>
      </c>
      <c r="E31" s="44">
        <v>1916214.48</v>
      </c>
    </row>
    <row r="32" spans="1:5" ht="147" hidden="1" customHeight="1" x14ac:dyDescent="0.3">
      <c r="A32" s="11" t="s">
        <v>163</v>
      </c>
      <c r="B32" s="176" t="s">
        <v>164</v>
      </c>
      <c r="C32" s="176"/>
      <c r="D32" s="44">
        <v>35000</v>
      </c>
      <c r="E32" s="44">
        <v>143261.43</v>
      </c>
    </row>
    <row r="33" spans="1:5" ht="84" customHeight="1" x14ac:dyDescent="0.25">
      <c r="A33" s="9" t="s">
        <v>165</v>
      </c>
      <c r="B33" s="177" t="s">
        <v>166</v>
      </c>
      <c r="C33" s="177"/>
      <c r="D33" s="43">
        <v>8769890</v>
      </c>
      <c r="E33" s="43">
        <f>E34+E35+E36+E37+E38+E39</f>
        <v>3496761.89</v>
      </c>
    </row>
    <row r="34" spans="1:5" ht="117" hidden="1" customHeight="1" x14ac:dyDescent="0.3">
      <c r="A34" s="11" t="s">
        <v>167</v>
      </c>
      <c r="B34" s="176" t="s">
        <v>168</v>
      </c>
      <c r="C34" s="176"/>
      <c r="D34" s="44">
        <v>30000</v>
      </c>
      <c r="E34" s="44">
        <v>0</v>
      </c>
    </row>
    <row r="35" spans="1:5" ht="168" customHeight="1" x14ac:dyDescent="0.25">
      <c r="A35" s="11" t="s">
        <v>169</v>
      </c>
      <c r="B35" s="176" t="s">
        <v>170</v>
      </c>
      <c r="C35" s="176"/>
      <c r="D35" s="44">
        <v>3600000</v>
      </c>
      <c r="E35" s="44">
        <v>1299569.69</v>
      </c>
    </row>
    <row r="36" spans="1:5" ht="136.5" customHeight="1" x14ac:dyDescent="0.25">
      <c r="A36" s="11" t="s">
        <v>171</v>
      </c>
      <c r="B36" s="176" t="s">
        <v>172</v>
      </c>
      <c r="C36" s="176"/>
      <c r="D36" s="44">
        <v>3250000</v>
      </c>
      <c r="E36" s="44">
        <v>1397573.27</v>
      </c>
    </row>
    <row r="37" spans="1:5" ht="131.25" customHeight="1" x14ac:dyDescent="0.25">
      <c r="A37" s="11" t="s">
        <v>1069</v>
      </c>
      <c r="B37" s="180" t="s">
        <v>1070</v>
      </c>
      <c r="C37" s="181"/>
      <c r="D37" s="44"/>
      <c r="E37" s="44">
        <v>7599.27</v>
      </c>
    </row>
    <row r="38" spans="1:5" ht="69" customHeight="1" x14ac:dyDescent="0.25">
      <c r="A38" s="11" t="s">
        <v>173</v>
      </c>
      <c r="B38" s="176" t="s">
        <v>174</v>
      </c>
      <c r="C38" s="176"/>
      <c r="D38" s="44">
        <v>1400000</v>
      </c>
      <c r="E38" s="44">
        <v>669547.66</v>
      </c>
    </row>
    <row r="39" spans="1:5" ht="178.5" customHeight="1" x14ac:dyDescent="0.25">
      <c r="A39" s="11" t="s">
        <v>175</v>
      </c>
      <c r="B39" s="176" t="s">
        <v>176</v>
      </c>
      <c r="C39" s="176"/>
      <c r="D39" s="44">
        <v>489890</v>
      </c>
      <c r="E39" s="44">
        <v>122472</v>
      </c>
    </row>
    <row r="40" spans="1:5" ht="38.450000000000003" customHeight="1" x14ac:dyDescent="0.25">
      <c r="A40" s="9" t="s">
        <v>177</v>
      </c>
      <c r="B40" s="177" t="s">
        <v>178</v>
      </c>
      <c r="C40" s="177"/>
      <c r="D40" s="43">
        <v>2134000</v>
      </c>
      <c r="E40" s="43">
        <f>E41</f>
        <v>1776735.65</v>
      </c>
    </row>
    <row r="41" spans="1:5" ht="38.450000000000003" customHeight="1" x14ac:dyDescent="0.25">
      <c r="A41" s="9" t="s">
        <v>179</v>
      </c>
      <c r="B41" s="177" t="s">
        <v>180</v>
      </c>
      <c r="C41" s="177"/>
      <c r="D41" s="43">
        <v>2134000</v>
      </c>
      <c r="E41" s="43">
        <v>1776735.65</v>
      </c>
    </row>
    <row r="42" spans="1:5" ht="154.15" hidden="1" customHeight="1" x14ac:dyDescent="0.3">
      <c r="A42" s="11" t="s">
        <v>181</v>
      </c>
      <c r="B42" s="176" t="s">
        <v>182</v>
      </c>
      <c r="C42" s="176"/>
      <c r="D42" s="44">
        <v>427000</v>
      </c>
      <c r="E42" s="44"/>
    </row>
    <row r="43" spans="1:5" ht="134.65" hidden="1" customHeight="1" x14ac:dyDescent="0.3">
      <c r="A43" s="11" t="s">
        <v>183</v>
      </c>
      <c r="B43" s="176" t="s">
        <v>184</v>
      </c>
      <c r="C43" s="176"/>
      <c r="D43" s="44">
        <v>47000</v>
      </c>
      <c r="E43" s="44"/>
    </row>
    <row r="44" spans="1:5" ht="115.5" hidden="1" customHeight="1" x14ac:dyDescent="0.3">
      <c r="A44" s="11" t="s">
        <v>185</v>
      </c>
      <c r="B44" s="176" t="s">
        <v>186</v>
      </c>
      <c r="C44" s="176"/>
      <c r="D44" s="44">
        <v>1206000</v>
      </c>
      <c r="E44" s="44"/>
    </row>
    <row r="45" spans="1:5" ht="115.5" hidden="1" customHeight="1" x14ac:dyDescent="0.3">
      <c r="A45" s="11" t="s">
        <v>187</v>
      </c>
      <c r="B45" s="176" t="s">
        <v>188</v>
      </c>
      <c r="C45" s="176"/>
      <c r="D45" s="44">
        <v>454000</v>
      </c>
      <c r="E45" s="44"/>
    </row>
    <row r="46" spans="1:5" ht="52.5" customHeight="1" x14ac:dyDescent="0.25">
      <c r="A46" s="9" t="s">
        <v>189</v>
      </c>
      <c r="B46" s="177" t="s">
        <v>190</v>
      </c>
      <c r="C46" s="177"/>
      <c r="D46" s="43">
        <v>56890000</v>
      </c>
      <c r="E46" s="43">
        <v>13621550.060000001</v>
      </c>
    </row>
    <row r="47" spans="1:5" ht="134.65" hidden="1" customHeight="1" x14ac:dyDescent="0.3">
      <c r="A47" s="11" t="s">
        <v>191</v>
      </c>
      <c r="B47" s="176" t="s">
        <v>192</v>
      </c>
      <c r="C47" s="176"/>
      <c r="D47" s="44">
        <v>4300000</v>
      </c>
      <c r="E47" s="44"/>
    </row>
    <row r="48" spans="1:5" ht="134.65" hidden="1" customHeight="1" x14ac:dyDescent="0.3">
      <c r="A48" s="11" t="s">
        <v>193</v>
      </c>
      <c r="B48" s="176" t="s">
        <v>194</v>
      </c>
      <c r="C48" s="176"/>
      <c r="D48" s="44">
        <v>49000000</v>
      </c>
      <c r="E48" s="44"/>
    </row>
    <row r="49" spans="1:5" ht="134.65" hidden="1" customHeight="1" x14ac:dyDescent="0.3">
      <c r="A49" s="11" t="s">
        <v>195</v>
      </c>
      <c r="B49" s="176" t="s">
        <v>196</v>
      </c>
      <c r="C49" s="176"/>
      <c r="D49" s="44">
        <v>920000</v>
      </c>
      <c r="E49" s="44"/>
    </row>
    <row r="50" spans="1:5" ht="134.65" hidden="1" customHeight="1" x14ac:dyDescent="0.3">
      <c r="A50" s="11" t="s">
        <v>197</v>
      </c>
      <c r="B50" s="176" t="s">
        <v>198</v>
      </c>
      <c r="C50" s="176"/>
      <c r="D50" s="44">
        <v>80000</v>
      </c>
      <c r="E50" s="44"/>
    </row>
    <row r="51" spans="1:5" ht="115.5" hidden="1" customHeight="1" x14ac:dyDescent="0.3">
      <c r="A51" s="11" t="s">
        <v>199</v>
      </c>
      <c r="B51" s="176" t="s">
        <v>200</v>
      </c>
      <c r="C51" s="176"/>
      <c r="D51" s="44">
        <v>200000</v>
      </c>
      <c r="E51" s="44"/>
    </row>
    <row r="52" spans="1:5" ht="115.5" hidden="1" customHeight="1" x14ac:dyDescent="0.3">
      <c r="A52" s="11" t="s">
        <v>201</v>
      </c>
      <c r="B52" s="176" t="s">
        <v>202</v>
      </c>
      <c r="C52" s="176"/>
      <c r="D52" s="44">
        <v>300000</v>
      </c>
      <c r="E52" s="44"/>
    </row>
    <row r="53" spans="1:5" ht="115.5" hidden="1" customHeight="1" x14ac:dyDescent="0.3">
      <c r="A53" s="11" t="s">
        <v>203</v>
      </c>
      <c r="B53" s="176" t="s">
        <v>204</v>
      </c>
      <c r="C53" s="176"/>
      <c r="D53" s="44">
        <v>200000</v>
      </c>
      <c r="E53" s="44"/>
    </row>
    <row r="54" spans="1:5" ht="115.5" hidden="1" customHeight="1" x14ac:dyDescent="0.3">
      <c r="A54" s="11" t="s">
        <v>205</v>
      </c>
      <c r="B54" s="176" t="s">
        <v>206</v>
      </c>
      <c r="C54" s="176"/>
      <c r="D54" s="44">
        <v>200000</v>
      </c>
      <c r="E54" s="44"/>
    </row>
    <row r="55" spans="1:5" ht="115.5" hidden="1" customHeight="1" x14ac:dyDescent="0.3">
      <c r="A55" s="11" t="s">
        <v>207</v>
      </c>
      <c r="B55" s="176" t="s">
        <v>208</v>
      </c>
      <c r="C55" s="176"/>
      <c r="D55" s="44">
        <v>300000</v>
      </c>
      <c r="E55" s="44"/>
    </row>
    <row r="56" spans="1:5" ht="115.5" hidden="1" customHeight="1" x14ac:dyDescent="0.3">
      <c r="A56" s="11" t="s">
        <v>209</v>
      </c>
      <c r="B56" s="176" t="s">
        <v>210</v>
      </c>
      <c r="C56" s="176"/>
      <c r="D56" s="44">
        <v>610000</v>
      </c>
      <c r="E56" s="44"/>
    </row>
    <row r="57" spans="1:5" ht="115.5" hidden="1" customHeight="1" x14ac:dyDescent="0.3">
      <c r="A57" s="11" t="s">
        <v>211</v>
      </c>
      <c r="B57" s="176" t="s">
        <v>212</v>
      </c>
      <c r="C57" s="176"/>
      <c r="D57" s="44">
        <v>500000</v>
      </c>
      <c r="E57" s="44"/>
    </row>
    <row r="58" spans="1:5" ht="115.5" hidden="1" customHeight="1" x14ac:dyDescent="0.3">
      <c r="A58" s="11" t="s">
        <v>213</v>
      </c>
      <c r="B58" s="176" t="s">
        <v>214</v>
      </c>
      <c r="C58" s="176"/>
      <c r="D58" s="44">
        <v>280000</v>
      </c>
      <c r="E58" s="44"/>
    </row>
    <row r="59" spans="1:5" ht="51.75" customHeight="1" x14ac:dyDescent="0.25">
      <c r="A59" s="9" t="s">
        <v>215</v>
      </c>
      <c r="B59" s="177" t="s">
        <v>216</v>
      </c>
      <c r="C59" s="177"/>
      <c r="D59" s="43">
        <v>16800000</v>
      </c>
      <c r="E59" s="43">
        <f>E60+E61+E62+E63</f>
        <v>13925810.84</v>
      </c>
    </row>
    <row r="60" spans="1:5" ht="151.5" customHeight="1" x14ac:dyDescent="0.25">
      <c r="A60" s="11" t="s">
        <v>217</v>
      </c>
      <c r="B60" s="176" t="s">
        <v>218</v>
      </c>
      <c r="C60" s="176"/>
      <c r="D60" s="44">
        <v>12300000</v>
      </c>
      <c r="E60" s="44">
        <v>12316610</v>
      </c>
    </row>
    <row r="61" spans="1:5" ht="102" customHeight="1" x14ac:dyDescent="0.25">
      <c r="A61" s="11" t="s">
        <v>219</v>
      </c>
      <c r="B61" s="176" t="s">
        <v>220</v>
      </c>
      <c r="C61" s="176"/>
      <c r="D61" s="44">
        <v>1500000</v>
      </c>
      <c r="E61" s="44">
        <v>1288918.6499999999</v>
      </c>
    </row>
    <row r="62" spans="1:5" ht="83.25" customHeight="1" x14ac:dyDescent="0.25">
      <c r="A62" s="11" t="s">
        <v>221</v>
      </c>
      <c r="B62" s="176" t="s">
        <v>222</v>
      </c>
      <c r="C62" s="176"/>
      <c r="D62" s="44">
        <v>1500000</v>
      </c>
      <c r="E62" s="44">
        <v>320282.19</v>
      </c>
    </row>
    <row r="63" spans="1:5" ht="98.25" hidden="1" customHeight="1" x14ac:dyDescent="0.3">
      <c r="A63" s="11" t="s">
        <v>223</v>
      </c>
      <c r="B63" s="176" t="s">
        <v>224</v>
      </c>
      <c r="C63" s="176"/>
      <c r="D63" s="44">
        <v>1500000</v>
      </c>
      <c r="E63" s="44">
        <v>0</v>
      </c>
    </row>
    <row r="64" spans="1:5" ht="38.450000000000003" customHeight="1" x14ac:dyDescent="0.25">
      <c r="A64" s="9" t="s">
        <v>225</v>
      </c>
      <c r="B64" s="177" t="s">
        <v>226</v>
      </c>
      <c r="C64" s="177"/>
      <c r="D64" s="43">
        <v>1671970</v>
      </c>
      <c r="E64" s="43">
        <v>569948.15</v>
      </c>
    </row>
    <row r="65" spans="1:5" ht="32.25" hidden="1" customHeight="1" x14ac:dyDescent="0.3">
      <c r="A65" s="9" t="s">
        <v>227</v>
      </c>
      <c r="B65" s="177" t="s">
        <v>228</v>
      </c>
      <c r="C65" s="177"/>
      <c r="D65" s="43">
        <v>759920</v>
      </c>
      <c r="E65" s="43">
        <v>303083.88</v>
      </c>
    </row>
    <row r="66" spans="1:5" ht="32.25" hidden="1" customHeight="1" x14ac:dyDescent="0.3">
      <c r="A66" s="11" t="s">
        <v>229</v>
      </c>
      <c r="B66" s="176" t="s">
        <v>230</v>
      </c>
      <c r="C66" s="176"/>
      <c r="D66" s="44">
        <v>4500</v>
      </c>
      <c r="E66" s="44"/>
    </row>
    <row r="67" spans="1:5" ht="32.25" hidden="1" customHeight="1" x14ac:dyDescent="0.3">
      <c r="A67" s="11" t="s">
        <v>231</v>
      </c>
      <c r="B67" s="176" t="s">
        <v>230</v>
      </c>
      <c r="C67" s="176"/>
      <c r="D67" s="44">
        <v>833</v>
      </c>
      <c r="E67" s="44"/>
    </row>
    <row r="68" spans="1:5" ht="32.25" hidden="1" customHeight="1" x14ac:dyDescent="0.3">
      <c r="A68" s="11" t="s">
        <v>232</v>
      </c>
      <c r="B68" s="176" t="s">
        <v>233</v>
      </c>
      <c r="C68" s="176"/>
      <c r="D68" s="44">
        <v>1000</v>
      </c>
      <c r="E68" s="44"/>
    </row>
    <row r="69" spans="1:5" ht="32.25" hidden="1" customHeight="1" x14ac:dyDescent="0.3">
      <c r="A69" s="11" t="s">
        <v>234</v>
      </c>
      <c r="B69" s="176" t="s">
        <v>235</v>
      </c>
      <c r="C69" s="176"/>
      <c r="D69" s="44">
        <v>19812</v>
      </c>
      <c r="E69" s="44"/>
    </row>
    <row r="70" spans="1:5" ht="32.25" hidden="1" customHeight="1" x14ac:dyDescent="0.3">
      <c r="A70" s="11" t="s">
        <v>236</v>
      </c>
      <c r="B70" s="176" t="s">
        <v>237</v>
      </c>
      <c r="C70" s="176"/>
      <c r="D70" s="44">
        <v>833</v>
      </c>
      <c r="E70" s="44"/>
    </row>
    <row r="71" spans="1:5" ht="32.25" hidden="1" customHeight="1" x14ac:dyDescent="0.3">
      <c r="A71" s="11" t="s">
        <v>238</v>
      </c>
      <c r="B71" s="176" t="s">
        <v>239</v>
      </c>
      <c r="C71" s="176"/>
      <c r="D71" s="44">
        <v>6560</v>
      </c>
      <c r="E71" s="44"/>
    </row>
    <row r="72" spans="1:5" ht="32.25" hidden="1" customHeight="1" x14ac:dyDescent="0.3">
      <c r="A72" s="11" t="s">
        <v>240</v>
      </c>
      <c r="B72" s="176" t="s">
        <v>241</v>
      </c>
      <c r="C72" s="176"/>
      <c r="D72" s="44">
        <v>5000</v>
      </c>
      <c r="E72" s="44"/>
    </row>
    <row r="73" spans="1:5" ht="32.25" hidden="1" customHeight="1" x14ac:dyDescent="0.3">
      <c r="A73" s="11" t="s">
        <v>242</v>
      </c>
      <c r="B73" s="176" t="s">
        <v>241</v>
      </c>
      <c r="C73" s="176"/>
      <c r="D73" s="44">
        <v>63781</v>
      </c>
      <c r="E73" s="44"/>
    </row>
    <row r="74" spans="1:5" ht="32.25" hidden="1" customHeight="1" x14ac:dyDescent="0.3">
      <c r="A74" s="11" t="s">
        <v>243</v>
      </c>
      <c r="B74" s="176" t="s">
        <v>244</v>
      </c>
      <c r="C74" s="176"/>
      <c r="D74" s="44">
        <v>500</v>
      </c>
      <c r="E74" s="44"/>
    </row>
    <row r="75" spans="1:5" ht="32.25" hidden="1" customHeight="1" x14ac:dyDescent="0.3">
      <c r="A75" s="11" t="s">
        <v>245</v>
      </c>
      <c r="B75" s="176" t="s">
        <v>246</v>
      </c>
      <c r="C75" s="176"/>
      <c r="D75" s="44">
        <v>500</v>
      </c>
      <c r="E75" s="44"/>
    </row>
    <row r="76" spans="1:5" ht="32.25" hidden="1" customHeight="1" x14ac:dyDescent="0.3">
      <c r="A76" s="11" t="s">
        <v>247</v>
      </c>
      <c r="B76" s="176" t="s">
        <v>246</v>
      </c>
      <c r="C76" s="176"/>
      <c r="D76" s="44">
        <v>1388</v>
      </c>
      <c r="E76" s="44"/>
    </row>
    <row r="77" spans="1:5" ht="32.25" hidden="1" customHeight="1" x14ac:dyDescent="0.3">
      <c r="A77" s="11" t="s">
        <v>248</v>
      </c>
      <c r="B77" s="176" t="s">
        <v>249</v>
      </c>
      <c r="C77" s="176"/>
      <c r="D77" s="44">
        <v>18510</v>
      </c>
      <c r="E77" s="44"/>
    </row>
    <row r="78" spans="1:5" ht="32.25" hidden="1" customHeight="1" x14ac:dyDescent="0.3">
      <c r="A78" s="11" t="s">
        <v>250</v>
      </c>
      <c r="B78" s="176" t="s">
        <v>251</v>
      </c>
      <c r="C78" s="176"/>
      <c r="D78" s="44">
        <v>2833</v>
      </c>
      <c r="E78" s="44"/>
    </row>
    <row r="79" spans="1:5" ht="32.25" hidden="1" customHeight="1" x14ac:dyDescent="0.3">
      <c r="A79" s="11" t="s">
        <v>252</v>
      </c>
      <c r="B79" s="176" t="s">
        <v>253</v>
      </c>
      <c r="C79" s="176"/>
      <c r="D79" s="44">
        <v>3360</v>
      </c>
      <c r="E79" s="44"/>
    </row>
    <row r="80" spans="1:5" ht="32.25" hidden="1" customHeight="1" x14ac:dyDescent="0.3">
      <c r="A80" s="11" t="s">
        <v>254</v>
      </c>
      <c r="B80" s="176" t="s">
        <v>255</v>
      </c>
      <c r="C80" s="176"/>
      <c r="D80" s="44">
        <v>10000</v>
      </c>
      <c r="E80" s="44"/>
    </row>
    <row r="81" spans="1:5" ht="32.25" hidden="1" customHeight="1" x14ac:dyDescent="0.3">
      <c r="A81" s="11" t="s">
        <v>256</v>
      </c>
      <c r="B81" s="176" t="s">
        <v>257</v>
      </c>
      <c r="C81" s="176"/>
      <c r="D81" s="44">
        <v>28000</v>
      </c>
      <c r="E81" s="44"/>
    </row>
    <row r="82" spans="1:5" ht="32.25" hidden="1" customHeight="1" x14ac:dyDescent="0.3">
      <c r="A82" s="11" t="s">
        <v>258</v>
      </c>
      <c r="B82" s="176" t="s">
        <v>259</v>
      </c>
      <c r="C82" s="176"/>
      <c r="D82" s="44">
        <v>150</v>
      </c>
      <c r="E82" s="44"/>
    </row>
    <row r="83" spans="1:5" ht="32.25" hidden="1" customHeight="1" x14ac:dyDescent="0.3">
      <c r="A83" s="11" t="s">
        <v>260</v>
      </c>
      <c r="B83" s="176" t="s">
        <v>261</v>
      </c>
      <c r="C83" s="176"/>
      <c r="D83" s="44">
        <v>1000</v>
      </c>
      <c r="E83" s="44"/>
    </row>
    <row r="84" spans="1:5" ht="32.25" hidden="1" customHeight="1" x14ac:dyDescent="0.3">
      <c r="A84" s="11" t="s">
        <v>262</v>
      </c>
      <c r="B84" s="176" t="s">
        <v>263</v>
      </c>
      <c r="C84" s="176"/>
      <c r="D84" s="44">
        <v>4000</v>
      </c>
      <c r="E84" s="44"/>
    </row>
    <row r="85" spans="1:5" ht="32.25" hidden="1" customHeight="1" x14ac:dyDescent="0.3">
      <c r="A85" s="11" t="s">
        <v>264</v>
      </c>
      <c r="B85" s="176" t="s">
        <v>265</v>
      </c>
      <c r="C85" s="176"/>
      <c r="D85" s="44">
        <v>500</v>
      </c>
      <c r="E85" s="44"/>
    </row>
    <row r="86" spans="1:5" ht="32.25" hidden="1" customHeight="1" x14ac:dyDescent="0.3">
      <c r="A86" s="11" t="s">
        <v>266</v>
      </c>
      <c r="B86" s="176" t="s">
        <v>267</v>
      </c>
      <c r="C86" s="176"/>
      <c r="D86" s="44">
        <v>200</v>
      </c>
      <c r="E86" s="44"/>
    </row>
    <row r="87" spans="1:5" ht="32.25" hidden="1" customHeight="1" x14ac:dyDescent="0.3">
      <c r="A87" s="11" t="s">
        <v>268</v>
      </c>
      <c r="B87" s="176" t="s">
        <v>269</v>
      </c>
      <c r="C87" s="176"/>
      <c r="D87" s="44">
        <v>1000</v>
      </c>
      <c r="E87" s="44"/>
    </row>
    <row r="88" spans="1:5" ht="32.25" hidden="1" customHeight="1" x14ac:dyDescent="0.3">
      <c r="A88" s="11" t="s">
        <v>270</v>
      </c>
      <c r="B88" s="176" t="s">
        <v>271</v>
      </c>
      <c r="C88" s="176"/>
      <c r="D88" s="44">
        <v>2000</v>
      </c>
      <c r="E88" s="44"/>
    </row>
    <row r="89" spans="1:5" ht="32.25" hidden="1" customHeight="1" x14ac:dyDescent="0.3">
      <c r="A89" s="11" t="s">
        <v>272</v>
      </c>
      <c r="B89" s="176" t="s">
        <v>273</v>
      </c>
      <c r="C89" s="176"/>
      <c r="D89" s="44">
        <v>86000</v>
      </c>
      <c r="E89" s="44"/>
    </row>
    <row r="90" spans="1:5" ht="32.25" hidden="1" customHeight="1" x14ac:dyDescent="0.3">
      <c r="A90" s="11" t="s">
        <v>274</v>
      </c>
      <c r="B90" s="176" t="s">
        <v>275</v>
      </c>
      <c r="C90" s="176"/>
      <c r="D90" s="44">
        <v>2500</v>
      </c>
      <c r="E90" s="44"/>
    </row>
    <row r="91" spans="1:5" ht="32.25" hidden="1" customHeight="1" x14ac:dyDescent="0.3">
      <c r="A91" s="11" t="s">
        <v>276</v>
      </c>
      <c r="B91" s="176" t="s">
        <v>277</v>
      </c>
      <c r="C91" s="176"/>
      <c r="D91" s="44">
        <v>35000</v>
      </c>
      <c r="E91" s="44"/>
    </row>
    <row r="92" spans="1:5" ht="32.25" hidden="1" customHeight="1" x14ac:dyDescent="0.3">
      <c r="A92" s="11" t="s">
        <v>278</v>
      </c>
      <c r="B92" s="176" t="s">
        <v>279</v>
      </c>
      <c r="C92" s="176"/>
      <c r="D92" s="44">
        <v>2000</v>
      </c>
      <c r="E92" s="44"/>
    </row>
    <row r="93" spans="1:5" ht="32.25" hidden="1" customHeight="1" x14ac:dyDescent="0.3">
      <c r="A93" s="11" t="s">
        <v>280</v>
      </c>
      <c r="B93" s="176" t="s">
        <v>281</v>
      </c>
      <c r="C93" s="176"/>
      <c r="D93" s="44">
        <v>7210</v>
      </c>
      <c r="E93" s="44"/>
    </row>
    <row r="94" spans="1:5" ht="32.25" hidden="1" customHeight="1" x14ac:dyDescent="0.3">
      <c r="A94" s="11" t="s">
        <v>282</v>
      </c>
      <c r="B94" s="176" t="s">
        <v>283</v>
      </c>
      <c r="C94" s="176"/>
      <c r="D94" s="44">
        <v>1700</v>
      </c>
      <c r="E94" s="44"/>
    </row>
    <row r="95" spans="1:5" ht="32.25" hidden="1" customHeight="1" x14ac:dyDescent="0.3">
      <c r="A95" s="11" t="s">
        <v>284</v>
      </c>
      <c r="B95" s="176" t="s">
        <v>285</v>
      </c>
      <c r="C95" s="176"/>
      <c r="D95" s="44">
        <v>55000</v>
      </c>
      <c r="E95" s="44"/>
    </row>
    <row r="96" spans="1:5" ht="32.25" hidden="1" customHeight="1" x14ac:dyDescent="0.3">
      <c r="A96" s="11" t="s">
        <v>286</v>
      </c>
      <c r="B96" s="176" t="s">
        <v>287</v>
      </c>
      <c r="C96" s="176"/>
      <c r="D96" s="44">
        <v>2500</v>
      </c>
      <c r="E96" s="44"/>
    </row>
    <row r="97" spans="1:5" ht="32.25" hidden="1" customHeight="1" x14ac:dyDescent="0.3">
      <c r="A97" s="11" t="s">
        <v>288</v>
      </c>
      <c r="B97" s="176" t="s">
        <v>289</v>
      </c>
      <c r="C97" s="176"/>
      <c r="D97" s="44">
        <v>4000</v>
      </c>
      <c r="E97" s="44"/>
    </row>
    <row r="98" spans="1:5" ht="32.25" hidden="1" customHeight="1" x14ac:dyDescent="0.3">
      <c r="A98" s="11" t="s">
        <v>290</v>
      </c>
      <c r="B98" s="176" t="s">
        <v>289</v>
      </c>
      <c r="C98" s="176"/>
      <c r="D98" s="44">
        <v>750</v>
      </c>
      <c r="E98" s="44"/>
    </row>
    <row r="99" spans="1:5" ht="32.25" hidden="1" customHeight="1" x14ac:dyDescent="0.3">
      <c r="A99" s="11" t="s">
        <v>291</v>
      </c>
      <c r="B99" s="176" t="s">
        <v>292</v>
      </c>
      <c r="C99" s="176"/>
      <c r="D99" s="44">
        <v>3000</v>
      </c>
      <c r="E99" s="44"/>
    </row>
    <row r="100" spans="1:5" ht="32.25" hidden="1" customHeight="1" x14ac:dyDescent="0.3">
      <c r="A100" s="11" t="s">
        <v>293</v>
      </c>
      <c r="B100" s="176" t="s">
        <v>292</v>
      </c>
      <c r="C100" s="176"/>
      <c r="D100" s="44">
        <v>346000</v>
      </c>
      <c r="E100" s="44"/>
    </row>
    <row r="101" spans="1:5" ht="32.25" hidden="1" customHeight="1" x14ac:dyDescent="0.3">
      <c r="A101" s="11" t="s">
        <v>294</v>
      </c>
      <c r="B101" s="176" t="s">
        <v>295</v>
      </c>
      <c r="C101" s="176"/>
      <c r="D101" s="44">
        <v>38000</v>
      </c>
      <c r="E101" s="44"/>
    </row>
    <row r="102" spans="1:5" ht="32.25" hidden="1" customHeight="1" x14ac:dyDescent="0.3">
      <c r="A102" s="11" t="s">
        <v>296</v>
      </c>
      <c r="B102" s="176" t="s">
        <v>297</v>
      </c>
      <c r="C102" s="176"/>
      <c r="D102" s="44">
        <v>250000</v>
      </c>
      <c r="E102" s="44">
        <v>4018.97</v>
      </c>
    </row>
    <row r="103" spans="1:5" ht="32.25" hidden="1" customHeight="1" x14ac:dyDescent="0.3">
      <c r="A103" s="11" t="s">
        <v>298</v>
      </c>
      <c r="B103" s="176" t="s">
        <v>299</v>
      </c>
      <c r="C103" s="176"/>
      <c r="D103" s="44">
        <v>71300</v>
      </c>
      <c r="E103" s="44"/>
    </row>
    <row r="104" spans="1:5" ht="32.25" hidden="1" customHeight="1" x14ac:dyDescent="0.3">
      <c r="A104" s="9" t="s">
        <v>300</v>
      </c>
      <c r="B104" s="177" t="s">
        <v>301</v>
      </c>
      <c r="C104" s="177"/>
      <c r="D104" s="43">
        <v>590750</v>
      </c>
      <c r="E104" s="43">
        <v>262319.78000000003</v>
      </c>
    </row>
    <row r="105" spans="1:5" ht="32.25" hidden="1" customHeight="1" x14ac:dyDescent="0.3">
      <c r="A105" s="11" t="s">
        <v>302</v>
      </c>
      <c r="B105" s="176" t="s">
        <v>303</v>
      </c>
      <c r="C105" s="176"/>
      <c r="D105" s="44">
        <v>590750</v>
      </c>
      <c r="E105" s="44"/>
    </row>
    <row r="106" spans="1:5" ht="32.25" customHeight="1" x14ac:dyDescent="0.25">
      <c r="A106" s="9" t="s">
        <v>1071</v>
      </c>
      <c r="B106" s="182" t="s">
        <v>1072</v>
      </c>
      <c r="C106" s="183"/>
      <c r="D106" s="44"/>
      <c r="E106" s="44">
        <v>8846.93</v>
      </c>
    </row>
    <row r="107" spans="1:5" ht="23.25" customHeight="1" x14ac:dyDescent="0.25">
      <c r="A107" s="9" t="s">
        <v>304</v>
      </c>
      <c r="B107" s="177" t="s">
        <v>305</v>
      </c>
      <c r="C107" s="177"/>
      <c r="D107" s="43">
        <v>2528699771</v>
      </c>
      <c r="E107" s="43">
        <f>E108+E185</f>
        <v>594189408.60000002</v>
      </c>
    </row>
    <row r="108" spans="1:5" ht="72" customHeight="1" x14ac:dyDescent="0.25">
      <c r="A108" s="9" t="s">
        <v>306</v>
      </c>
      <c r="B108" s="177" t="s">
        <v>7</v>
      </c>
      <c r="C108" s="177"/>
      <c r="D108" s="43">
        <v>2528699771</v>
      </c>
      <c r="E108" s="43">
        <f>E109+E114+E128+E154</f>
        <v>594464441.69000006</v>
      </c>
    </row>
    <row r="109" spans="1:5" ht="38.450000000000003" customHeight="1" x14ac:dyDescent="0.25">
      <c r="A109" s="9" t="s">
        <v>307</v>
      </c>
      <c r="B109" s="177" t="s">
        <v>308</v>
      </c>
      <c r="C109" s="177"/>
      <c r="D109" s="43">
        <v>559844326</v>
      </c>
      <c r="E109" s="43">
        <f>E110+E111</f>
        <v>128293550</v>
      </c>
    </row>
    <row r="110" spans="1:5" ht="77.099999999999994" customHeight="1" x14ac:dyDescent="0.25">
      <c r="A110" s="11" t="s">
        <v>309</v>
      </c>
      <c r="B110" s="176" t="s">
        <v>310</v>
      </c>
      <c r="C110" s="176"/>
      <c r="D110" s="44">
        <v>505557000</v>
      </c>
      <c r="E110" s="44">
        <v>126390000</v>
      </c>
    </row>
    <row r="111" spans="1:5" ht="38.450000000000003" customHeight="1" x14ac:dyDescent="0.25">
      <c r="A111" s="9" t="s">
        <v>311</v>
      </c>
      <c r="B111" s="177" t="s">
        <v>312</v>
      </c>
      <c r="C111" s="177"/>
      <c r="D111" s="43">
        <v>54287326</v>
      </c>
      <c r="E111" s="43">
        <f>E112+E113</f>
        <v>1903550</v>
      </c>
    </row>
    <row r="112" spans="1:5" ht="116.25" customHeight="1" x14ac:dyDescent="0.25">
      <c r="A112" s="11" t="s">
        <v>313</v>
      </c>
      <c r="B112" s="176" t="s">
        <v>314</v>
      </c>
      <c r="C112" s="176"/>
      <c r="D112" s="44">
        <v>52002562</v>
      </c>
      <c r="E112" s="44">
        <v>1291250</v>
      </c>
    </row>
    <row r="113" spans="1:5" ht="105" customHeight="1" x14ac:dyDescent="0.25">
      <c r="A113" s="11" t="s">
        <v>315</v>
      </c>
      <c r="B113" s="176" t="s">
        <v>316</v>
      </c>
      <c r="C113" s="176"/>
      <c r="D113" s="44">
        <v>2284764</v>
      </c>
      <c r="E113" s="44">
        <v>612300</v>
      </c>
    </row>
    <row r="114" spans="1:5" ht="57.75" customHeight="1" x14ac:dyDescent="0.25">
      <c r="A114" s="9" t="s">
        <v>317</v>
      </c>
      <c r="B114" s="177" t="s">
        <v>318</v>
      </c>
      <c r="C114" s="177"/>
      <c r="D114" s="43">
        <v>384693432</v>
      </c>
      <c r="E114" s="43">
        <f>E115+E116+E117+E118+E119+E120</f>
        <v>16838280.09</v>
      </c>
    </row>
    <row r="115" spans="1:5" ht="132.75" customHeight="1" x14ac:dyDescent="0.25">
      <c r="A115" s="11" t="s">
        <v>319</v>
      </c>
      <c r="B115" s="176" t="s">
        <v>320</v>
      </c>
      <c r="C115" s="176"/>
      <c r="D115" s="44">
        <v>27789002</v>
      </c>
      <c r="E115" s="44">
        <v>1456733</v>
      </c>
    </row>
    <row r="116" spans="1:5" ht="67.7" hidden="1" customHeight="1" x14ac:dyDescent="0.3">
      <c r="A116" s="11" t="s">
        <v>321</v>
      </c>
      <c r="B116" s="176" t="s">
        <v>322</v>
      </c>
      <c r="C116" s="176"/>
      <c r="D116" s="44">
        <v>22400000</v>
      </c>
      <c r="E116" s="44">
        <v>0</v>
      </c>
    </row>
    <row r="117" spans="1:5" ht="132" hidden="1" customHeight="1" x14ac:dyDescent="0.3">
      <c r="A117" s="11" t="s">
        <v>323</v>
      </c>
      <c r="B117" s="176" t="s">
        <v>324</v>
      </c>
      <c r="C117" s="176"/>
      <c r="D117" s="44">
        <v>1947553</v>
      </c>
      <c r="E117" s="44"/>
    </row>
    <row r="118" spans="1:5" ht="57.75" hidden="1" customHeight="1" x14ac:dyDescent="0.3">
      <c r="A118" s="11" t="s">
        <v>325</v>
      </c>
      <c r="B118" s="176" t="s">
        <v>326</v>
      </c>
      <c r="C118" s="176"/>
      <c r="D118" s="44">
        <v>173207</v>
      </c>
      <c r="E118" s="44">
        <v>0</v>
      </c>
    </row>
    <row r="119" spans="1:5" ht="165.75" hidden="1" customHeight="1" x14ac:dyDescent="0.3">
      <c r="A119" s="11" t="s">
        <v>327</v>
      </c>
      <c r="B119" s="176" t="s">
        <v>328</v>
      </c>
      <c r="C119" s="176"/>
      <c r="D119" s="44">
        <v>220283542</v>
      </c>
      <c r="E119" s="44">
        <v>0</v>
      </c>
    </row>
    <row r="120" spans="1:5" ht="38.450000000000003" customHeight="1" x14ac:dyDescent="0.25">
      <c r="A120" s="9" t="s">
        <v>329</v>
      </c>
      <c r="B120" s="177" t="s">
        <v>330</v>
      </c>
      <c r="C120" s="177"/>
      <c r="D120" s="43">
        <v>112100128</v>
      </c>
      <c r="E120" s="43">
        <f>E121+E122+E123+E124+E125+E126+E127</f>
        <v>15381547.09</v>
      </c>
    </row>
    <row r="121" spans="1:5" ht="101.25" customHeight="1" x14ac:dyDescent="0.25">
      <c r="A121" s="11" t="s">
        <v>331</v>
      </c>
      <c r="B121" s="176" t="s">
        <v>332</v>
      </c>
      <c r="C121" s="176"/>
      <c r="D121" s="44">
        <v>1187978</v>
      </c>
      <c r="E121" s="44">
        <v>250000</v>
      </c>
    </row>
    <row r="122" spans="1:5" ht="84" customHeight="1" x14ac:dyDescent="0.25">
      <c r="A122" s="11" t="s">
        <v>333</v>
      </c>
      <c r="B122" s="176" t="s">
        <v>334</v>
      </c>
      <c r="C122" s="176"/>
      <c r="D122" s="44">
        <v>9796881</v>
      </c>
      <c r="E122" s="44">
        <v>2449221</v>
      </c>
    </row>
    <row r="123" spans="1:5" ht="85.7" customHeight="1" x14ac:dyDescent="0.25">
      <c r="A123" s="11" t="s">
        <v>335</v>
      </c>
      <c r="B123" s="176" t="s">
        <v>336</v>
      </c>
      <c r="C123" s="176"/>
      <c r="D123" s="44">
        <v>44720304</v>
      </c>
      <c r="E123" s="44">
        <v>11226000</v>
      </c>
    </row>
    <row r="124" spans="1:5" ht="81.95" hidden="1" customHeight="1" x14ac:dyDescent="0.3">
      <c r="A124" s="11" t="s">
        <v>337</v>
      </c>
      <c r="B124" s="176" t="s">
        <v>338</v>
      </c>
      <c r="C124" s="176"/>
      <c r="D124" s="44">
        <v>499809</v>
      </c>
      <c r="E124" s="44">
        <v>0</v>
      </c>
    </row>
    <row r="125" spans="1:5" ht="38.450000000000003" customHeight="1" x14ac:dyDescent="0.25">
      <c r="A125" s="11" t="s">
        <v>339</v>
      </c>
      <c r="B125" s="176" t="s">
        <v>330</v>
      </c>
      <c r="C125" s="176"/>
      <c r="D125" s="44">
        <v>47932838</v>
      </c>
      <c r="E125" s="44">
        <v>1329272.0900000001</v>
      </c>
    </row>
    <row r="126" spans="1:5" ht="99.95" customHeight="1" x14ac:dyDescent="0.25">
      <c r="A126" s="11" t="s">
        <v>340</v>
      </c>
      <c r="B126" s="176" t="s">
        <v>341</v>
      </c>
      <c r="C126" s="176"/>
      <c r="D126" s="44">
        <v>762318</v>
      </c>
      <c r="E126" s="44">
        <v>127054</v>
      </c>
    </row>
    <row r="127" spans="1:5" ht="84.75" hidden="1" customHeight="1" x14ac:dyDescent="0.3">
      <c r="A127" s="11" t="s">
        <v>342</v>
      </c>
      <c r="B127" s="176" t="s">
        <v>343</v>
      </c>
      <c r="C127" s="176"/>
      <c r="D127" s="44">
        <v>7200000</v>
      </c>
      <c r="E127" s="44">
        <v>0</v>
      </c>
    </row>
    <row r="128" spans="1:5" ht="38.450000000000003" customHeight="1" x14ac:dyDescent="0.25">
      <c r="A128" s="9" t="s">
        <v>344</v>
      </c>
      <c r="B128" s="177" t="s">
        <v>345</v>
      </c>
      <c r="C128" s="177"/>
      <c r="D128" s="43">
        <v>991105862</v>
      </c>
      <c r="E128" s="43">
        <f>E129+E149++E150+E151+E152+E153</f>
        <v>260728495</v>
      </c>
    </row>
    <row r="129" spans="1:5" ht="69" customHeight="1" x14ac:dyDescent="0.25">
      <c r="A129" s="9" t="s">
        <v>346</v>
      </c>
      <c r="B129" s="177" t="s">
        <v>347</v>
      </c>
      <c r="C129" s="177"/>
      <c r="D129" s="43">
        <v>909609976</v>
      </c>
      <c r="E129" s="43">
        <f>E130+E131+E132+E133+E134+E135+E136+E137+E138+E139+E140+E141+E142+E143+E144+E145+E146+E147</f>
        <v>242319032</v>
      </c>
    </row>
    <row r="130" spans="1:5" ht="131.25" hidden="1" customHeight="1" x14ac:dyDescent="0.3">
      <c r="A130" s="11" t="s">
        <v>348</v>
      </c>
      <c r="B130" s="176" t="s">
        <v>349</v>
      </c>
      <c r="C130" s="176"/>
      <c r="D130" s="44">
        <v>4860</v>
      </c>
      <c r="E130" s="44">
        <v>0</v>
      </c>
    </row>
    <row r="131" spans="1:5" ht="134.25" customHeight="1" x14ac:dyDescent="0.25">
      <c r="A131" s="11" t="s">
        <v>350</v>
      </c>
      <c r="B131" s="176" t="s">
        <v>351</v>
      </c>
      <c r="C131" s="176"/>
      <c r="D131" s="44">
        <v>3335409</v>
      </c>
      <c r="E131" s="44">
        <v>651245</v>
      </c>
    </row>
    <row r="132" spans="1:5" ht="164.25" customHeight="1" x14ac:dyDescent="0.25">
      <c r="A132" s="11" t="s">
        <v>352</v>
      </c>
      <c r="B132" s="176" t="s">
        <v>353</v>
      </c>
      <c r="C132" s="176"/>
      <c r="D132" s="44">
        <v>6578340</v>
      </c>
      <c r="E132" s="44">
        <v>1610000</v>
      </c>
    </row>
    <row r="133" spans="1:5" ht="115.5" hidden="1" customHeight="1" x14ac:dyDescent="0.3">
      <c r="A133" s="11" t="s">
        <v>354</v>
      </c>
      <c r="B133" s="176" t="s">
        <v>355</v>
      </c>
      <c r="C133" s="176"/>
      <c r="D133" s="44">
        <v>593263</v>
      </c>
      <c r="E133" s="44">
        <v>0</v>
      </c>
    </row>
    <row r="134" spans="1:5" ht="149.25" customHeight="1" x14ac:dyDescent="0.25">
      <c r="A134" s="11" t="s">
        <v>356</v>
      </c>
      <c r="B134" s="176" t="s">
        <v>357</v>
      </c>
      <c r="C134" s="176"/>
      <c r="D134" s="44">
        <v>14188907</v>
      </c>
      <c r="E134" s="44">
        <v>2382350</v>
      </c>
    </row>
    <row r="135" spans="1:5" ht="101.25" customHeight="1" x14ac:dyDescent="0.25">
      <c r="A135" s="11" t="s">
        <v>358</v>
      </c>
      <c r="B135" s="176" t="s">
        <v>359</v>
      </c>
      <c r="C135" s="176"/>
      <c r="D135" s="44">
        <v>5298395</v>
      </c>
      <c r="E135" s="44">
        <v>1023065</v>
      </c>
    </row>
    <row r="136" spans="1:5" ht="81.95" customHeight="1" x14ac:dyDescent="0.25">
      <c r="A136" s="11" t="s">
        <v>360</v>
      </c>
      <c r="B136" s="176" t="s">
        <v>361</v>
      </c>
      <c r="C136" s="176"/>
      <c r="D136" s="44">
        <v>705689724</v>
      </c>
      <c r="E136" s="44">
        <v>190851600</v>
      </c>
    </row>
    <row r="137" spans="1:5" ht="96.75" customHeight="1" x14ac:dyDescent="0.25">
      <c r="A137" s="11" t="s">
        <v>362</v>
      </c>
      <c r="B137" s="176" t="s">
        <v>363</v>
      </c>
      <c r="C137" s="176"/>
      <c r="D137" s="44">
        <v>22507469</v>
      </c>
      <c r="E137" s="44">
        <v>7048950</v>
      </c>
    </row>
    <row r="138" spans="1:5" ht="114" customHeight="1" x14ac:dyDescent="0.25">
      <c r="A138" s="11" t="s">
        <v>364</v>
      </c>
      <c r="B138" s="176" t="s">
        <v>365</v>
      </c>
      <c r="C138" s="176"/>
      <c r="D138" s="44">
        <v>26326252</v>
      </c>
      <c r="E138" s="44">
        <v>6310950</v>
      </c>
    </row>
    <row r="139" spans="1:5" ht="192" customHeight="1" x14ac:dyDescent="0.25">
      <c r="A139" s="11" t="s">
        <v>366</v>
      </c>
      <c r="B139" s="176" t="s">
        <v>367</v>
      </c>
      <c r="C139" s="176"/>
      <c r="D139" s="44">
        <v>101355865</v>
      </c>
      <c r="E139" s="44">
        <v>25495000</v>
      </c>
    </row>
    <row r="140" spans="1:5" ht="99.95" customHeight="1" x14ac:dyDescent="0.25">
      <c r="A140" s="11" t="s">
        <v>368</v>
      </c>
      <c r="B140" s="176" t="s">
        <v>369</v>
      </c>
      <c r="C140" s="176"/>
      <c r="D140" s="44">
        <v>4758000</v>
      </c>
      <c r="E140" s="44">
        <v>2400000</v>
      </c>
    </row>
    <row r="141" spans="1:5" ht="132" hidden="1" customHeight="1" x14ac:dyDescent="0.3">
      <c r="A141" s="11" t="s">
        <v>370</v>
      </c>
      <c r="B141" s="176" t="s">
        <v>371</v>
      </c>
      <c r="C141" s="176"/>
      <c r="D141" s="44">
        <v>866489</v>
      </c>
      <c r="E141" s="44">
        <v>0</v>
      </c>
    </row>
    <row r="142" spans="1:5" ht="111.75" customHeight="1" x14ac:dyDescent="0.25">
      <c r="A142" s="11" t="s">
        <v>372</v>
      </c>
      <c r="B142" s="176" t="s">
        <v>373</v>
      </c>
      <c r="C142" s="176"/>
      <c r="D142" s="44">
        <v>3010759</v>
      </c>
      <c r="E142" s="44">
        <v>745000</v>
      </c>
    </row>
    <row r="143" spans="1:5" ht="115.5" customHeight="1" x14ac:dyDescent="0.25">
      <c r="A143" s="11" t="s">
        <v>374</v>
      </c>
      <c r="B143" s="176" t="s">
        <v>375</v>
      </c>
      <c r="C143" s="176"/>
      <c r="D143" s="44">
        <v>9049337</v>
      </c>
      <c r="E143" s="44">
        <v>2434000</v>
      </c>
    </row>
    <row r="144" spans="1:5" ht="99.95" customHeight="1" x14ac:dyDescent="0.25">
      <c r="A144" s="11" t="s">
        <v>376</v>
      </c>
      <c r="B144" s="176" t="s">
        <v>377</v>
      </c>
      <c r="C144" s="176"/>
      <c r="D144" s="44">
        <v>5473903</v>
      </c>
      <c r="E144" s="44">
        <v>1240000</v>
      </c>
    </row>
    <row r="145" spans="1:5" ht="114" customHeight="1" x14ac:dyDescent="0.25">
      <c r="A145" s="11" t="s">
        <v>378</v>
      </c>
      <c r="B145" s="176" t="s">
        <v>379</v>
      </c>
      <c r="C145" s="176"/>
      <c r="D145" s="44">
        <v>283234</v>
      </c>
      <c r="E145" s="44">
        <v>70806</v>
      </c>
    </row>
    <row r="146" spans="1:5" ht="103.7" customHeight="1" x14ac:dyDescent="0.25">
      <c r="A146" s="11" t="s">
        <v>380</v>
      </c>
      <c r="B146" s="176" t="s">
        <v>381</v>
      </c>
      <c r="C146" s="176"/>
      <c r="D146" s="44">
        <v>27466</v>
      </c>
      <c r="E146" s="44">
        <v>27466</v>
      </c>
    </row>
    <row r="147" spans="1:5" ht="126.95" customHeight="1" x14ac:dyDescent="0.25">
      <c r="A147" s="11" t="s">
        <v>382</v>
      </c>
      <c r="B147" s="176" t="s">
        <v>383</v>
      </c>
      <c r="C147" s="176"/>
      <c r="D147" s="44">
        <v>262304</v>
      </c>
      <c r="E147" s="44">
        <v>28600</v>
      </c>
    </row>
    <row r="148" spans="1:5" ht="114" hidden="1" customHeight="1" x14ac:dyDescent="0.3">
      <c r="A148" s="11" t="s">
        <v>384</v>
      </c>
      <c r="B148" s="176" t="s">
        <v>385</v>
      </c>
      <c r="C148" s="176"/>
      <c r="D148" s="44">
        <v>4091</v>
      </c>
      <c r="E148" s="44">
        <v>0</v>
      </c>
    </row>
    <row r="149" spans="1:5" ht="112.7" customHeight="1" x14ac:dyDescent="0.25">
      <c r="A149" s="11" t="s">
        <v>386</v>
      </c>
      <c r="B149" s="176" t="s">
        <v>387</v>
      </c>
      <c r="C149" s="176"/>
      <c r="D149" s="44">
        <v>3094233</v>
      </c>
      <c r="E149" s="44">
        <v>773560</v>
      </c>
    </row>
    <row r="150" spans="1:5" ht="198" customHeight="1" x14ac:dyDescent="0.25">
      <c r="A150" s="11" t="s">
        <v>388</v>
      </c>
      <c r="B150" s="176" t="s">
        <v>389</v>
      </c>
      <c r="C150" s="176"/>
      <c r="D150" s="44">
        <v>23982840</v>
      </c>
      <c r="E150" s="44">
        <v>5635876</v>
      </c>
    </row>
    <row r="151" spans="1:5" ht="112.7" customHeight="1" x14ac:dyDescent="0.25">
      <c r="A151" s="11" t="s">
        <v>390</v>
      </c>
      <c r="B151" s="176" t="s">
        <v>391</v>
      </c>
      <c r="C151" s="176"/>
      <c r="D151" s="44">
        <v>31919160</v>
      </c>
      <c r="E151" s="44">
        <v>10055927</v>
      </c>
    </row>
    <row r="152" spans="1:5" ht="80.25" customHeight="1" x14ac:dyDescent="0.25">
      <c r="A152" s="11" t="s">
        <v>392</v>
      </c>
      <c r="B152" s="176" t="s">
        <v>393</v>
      </c>
      <c r="C152" s="176"/>
      <c r="D152" s="44">
        <v>20177196</v>
      </c>
      <c r="E152" s="44">
        <v>1324100</v>
      </c>
    </row>
    <row r="153" spans="1:5" ht="66" customHeight="1" x14ac:dyDescent="0.25">
      <c r="A153" s="11" t="s">
        <v>394</v>
      </c>
      <c r="B153" s="176" t="s">
        <v>395</v>
      </c>
      <c r="C153" s="176"/>
      <c r="D153" s="44">
        <v>2318366</v>
      </c>
      <c r="E153" s="44">
        <v>620000</v>
      </c>
    </row>
    <row r="154" spans="1:5" ht="28.5" customHeight="1" x14ac:dyDescent="0.25">
      <c r="A154" s="9" t="s">
        <v>396</v>
      </c>
      <c r="B154" s="177" t="s">
        <v>397</v>
      </c>
      <c r="C154" s="177"/>
      <c r="D154" s="43">
        <v>593056151</v>
      </c>
      <c r="E154" s="43">
        <f>E155+E178+E179</f>
        <v>188604116.59999996</v>
      </c>
    </row>
    <row r="155" spans="1:5" ht="116.25" customHeight="1" x14ac:dyDescent="0.25">
      <c r="A155" s="9" t="s">
        <v>398</v>
      </c>
      <c r="B155" s="177" t="s">
        <v>399</v>
      </c>
      <c r="C155" s="177"/>
      <c r="D155" s="43">
        <v>570673383</v>
      </c>
      <c r="E155" s="43">
        <f>E156+E157+E158+E159+E160+E161+E162+E163+E164+E165+E166+E167+E168+E169+E170+E171+E172+E173+E174+E175+E176+E177</f>
        <v>188447866.48999995</v>
      </c>
    </row>
    <row r="156" spans="1:5" ht="146.25" customHeight="1" x14ac:dyDescent="0.25">
      <c r="A156" s="11" t="s">
        <v>400</v>
      </c>
      <c r="B156" s="176" t="s">
        <v>401</v>
      </c>
      <c r="C156" s="176"/>
      <c r="D156" s="44">
        <v>30550107</v>
      </c>
      <c r="E156" s="44">
        <v>8329529</v>
      </c>
    </row>
    <row r="157" spans="1:5" ht="194.25" customHeight="1" x14ac:dyDescent="0.25">
      <c r="A157" s="11" t="s">
        <v>402</v>
      </c>
      <c r="B157" s="176" t="s">
        <v>403</v>
      </c>
      <c r="C157" s="176"/>
      <c r="D157" s="44">
        <v>2026000</v>
      </c>
      <c r="E157" s="44">
        <v>169041.08</v>
      </c>
    </row>
    <row r="158" spans="1:5" ht="195.75" customHeight="1" x14ac:dyDescent="0.25">
      <c r="A158" s="11" t="s">
        <v>404</v>
      </c>
      <c r="B158" s="176" t="s">
        <v>405</v>
      </c>
      <c r="C158" s="176"/>
      <c r="D158" s="44">
        <v>7400000</v>
      </c>
      <c r="E158" s="44">
        <v>125372.3</v>
      </c>
    </row>
    <row r="159" spans="1:5" ht="146.25" customHeight="1" x14ac:dyDescent="0.25">
      <c r="A159" s="11" t="s">
        <v>406</v>
      </c>
      <c r="B159" s="176" t="s">
        <v>407</v>
      </c>
      <c r="C159" s="176"/>
      <c r="D159" s="44">
        <v>362175846</v>
      </c>
      <c r="E159" s="44">
        <v>158569697.13</v>
      </c>
    </row>
    <row r="160" spans="1:5" ht="194.25" hidden="1" customHeight="1" x14ac:dyDescent="0.3">
      <c r="A160" s="11" t="s">
        <v>408</v>
      </c>
      <c r="B160" s="176" t="s">
        <v>409</v>
      </c>
      <c r="C160" s="176"/>
      <c r="D160" s="44">
        <v>10320000</v>
      </c>
      <c r="E160" s="44">
        <v>0</v>
      </c>
    </row>
    <row r="161" spans="1:5" ht="162" customHeight="1" x14ac:dyDescent="0.25">
      <c r="A161" s="11" t="s">
        <v>410</v>
      </c>
      <c r="B161" s="176" t="s">
        <v>411</v>
      </c>
      <c r="C161" s="176"/>
      <c r="D161" s="44">
        <v>6180000</v>
      </c>
      <c r="E161" s="44">
        <v>121975.2</v>
      </c>
    </row>
    <row r="162" spans="1:5" ht="194.25" customHeight="1" x14ac:dyDescent="0.25">
      <c r="A162" s="11" t="s">
        <v>412</v>
      </c>
      <c r="B162" s="176" t="s">
        <v>413</v>
      </c>
      <c r="C162" s="176"/>
      <c r="D162" s="44">
        <v>2218116</v>
      </c>
      <c r="E162" s="44">
        <v>350000</v>
      </c>
    </row>
    <row r="163" spans="1:5" ht="192.75" customHeight="1" x14ac:dyDescent="0.25">
      <c r="A163" s="11" t="s">
        <v>414</v>
      </c>
      <c r="B163" s="176" t="s">
        <v>415</v>
      </c>
      <c r="C163" s="176"/>
      <c r="D163" s="44">
        <v>4600000</v>
      </c>
      <c r="E163" s="44">
        <v>225185.6</v>
      </c>
    </row>
    <row r="164" spans="1:5" ht="162.94999999999999" customHeight="1" x14ac:dyDescent="0.25">
      <c r="A164" s="11" t="s">
        <v>416</v>
      </c>
      <c r="B164" s="176" t="s">
        <v>417</v>
      </c>
      <c r="C164" s="176"/>
      <c r="D164" s="44">
        <v>1100000</v>
      </c>
      <c r="E164" s="44">
        <v>160257.20000000001</v>
      </c>
    </row>
    <row r="165" spans="1:5" ht="149.25" customHeight="1" x14ac:dyDescent="0.25">
      <c r="A165" s="11" t="s">
        <v>418</v>
      </c>
      <c r="B165" s="176" t="s">
        <v>419</v>
      </c>
      <c r="C165" s="176"/>
      <c r="D165" s="44">
        <v>82798859</v>
      </c>
      <c r="E165" s="44">
        <v>18380317.170000002</v>
      </c>
    </row>
    <row r="166" spans="1:5" ht="164.25" customHeight="1" x14ac:dyDescent="0.25">
      <c r="A166" s="11" t="s">
        <v>420</v>
      </c>
      <c r="B166" s="176" t="s">
        <v>421</v>
      </c>
      <c r="C166" s="176"/>
      <c r="D166" s="44">
        <v>47352208</v>
      </c>
      <c r="E166" s="44">
        <v>599000</v>
      </c>
    </row>
    <row r="167" spans="1:5" ht="148.69999999999999" customHeight="1" x14ac:dyDescent="0.25">
      <c r="A167" s="11" t="s">
        <v>422</v>
      </c>
      <c r="B167" s="176" t="s">
        <v>423</v>
      </c>
      <c r="C167" s="176"/>
      <c r="D167" s="44">
        <v>525818</v>
      </c>
      <c r="E167" s="44">
        <v>18668.689999999999</v>
      </c>
    </row>
    <row r="168" spans="1:5" ht="222.75" hidden="1" customHeight="1" x14ac:dyDescent="0.3">
      <c r="A168" s="11" t="s">
        <v>424</v>
      </c>
      <c r="B168" s="176" t="s">
        <v>425</v>
      </c>
      <c r="C168" s="176"/>
      <c r="D168" s="44">
        <v>545000</v>
      </c>
      <c r="E168" s="44">
        <v>0</v>
      </c>
    </row>
    <row r="169" spans="1:5" ht="195" customHeight="1" x14ac:dyDescent="0.25">
      <c r="A169" s="11" t="s">
        <v>426</v>
      </c>
      <c r="B169" s="176" t="s">
        <v>427</v>
      </c>
      <c r="C169" s="176"/>
      <c r="D169" s="44">
        <v>3007529</v>
      </c>
      <c r="E169" s="44">
        <v>641910.78</v>
      </c>
    </row>
    <row r="170" spans="1:5" ht="148.69999999999999" customHeight="1" x14ac:dyDescent="0.25">
      <c r="A170" s="11" t="s">
        <v>428</v>
      </c>
      <c r="B170" s="176" t="s">
        <v>429</v>
      </c>
      <c r="C170" s="176"/>
      <c r="D170" s="44">
        <v>200000</v>
      </c>
      <c r="E170" s="44">
        <v>16100</v>
      </c>
    </row>
    <row r="171" spans="1:5" ht="191.25" hidden="1" customHeight="1" x14ac:dyDescent="0.3">
      <c r="A171" s="11" t="s">
        <v>430</v>
      </c>
      <c r="B171" s="176" t="s">
        <v>431</v>
      </c>
      <c r="C171" s="176"/>
      <c r="D171" s="44">
        <v>2760000</v>
      </c>
      <c r="E171" s="44">
        <v>0</v>
      </c>
    </row>
    <row r="172" spans="1:5" ht="182.25" hidden="1" customHeight="1" x14ac:dyDescent="0.3">
      <c r="A172" s="11" t="s">
        <v>432</v>
      </c>
      <c r="B172" s="176" t="s">
        <v>433</v>
      </c>
      <c r="C172" s="176"/>
      <c r="D172" s="44">
        <v>20000</v>
      </c>
      <c r="E172" s="44">
        <v>0</v>
      </c>
    </row>
    <row r="173" spans="1:5" ht="179.25" customHeight="1" x14ac:dyDescent="0.25">
      <c r="A173" s="11" t="s">
        <v>434</v>
      </c>
      <c r="B173" s="176" t="s">
        <v>435</v>
      </c>
      <c r="C173" s="176"/>
      <c r="D173" s="44">
        <v>644300</v>
      </c>
      <c r="E173" s="44">
        <v>159712.01999999999</v>
      </c>
    </row>
    <row r="174" spans="1:5" ht="159" customHeight="1" x14ac:dyDescent="0.25">
      <c r="A174" s="11" t="s">
        <v>436</v>
      </c>
      <c r="B174" s="176" t="s">
        <v>437</v>
      </c>
      <c r="C174" s="176"/>
      <c r="D174" s="44">
        <v>2429600</v>
      </c>
      <c r="E174" s="44">
        <v>581100.31999999995</v>
      </c>
    </row>
    <row r="175" spans="1:5" ht="190.5" hidden="1" customHeight="1" x14ac:dyDescent="0.3">
      <c r="A175" s="11" t="s">
        <v>438</v>
      </c>
      <c r="B175" s="176" t="s">
        <v>439</v>
      </c>
      <c r="C175" s="176"/>
      <c r="D175" s="44">
        <v>120000</v>
      </c>
      <c r="E175" s="44">
        <v>0</v>
      </c>
    </row>
    <row r="176" spans="1:5" ht="160.5" hidden="1" customHeight="1" x14ac:dyDescent="0.3">
      <c r="A176" s="11" t="s">
        <v>440</v>
      </c>
      <c r="B176" s="176" t="s">
        <v>441</v>
      </c>
      <c r="C176" s="176"/>
      <c r="D176" s="44">
        <v>100000</v>
      </c>
      <c r="E176" s="44">
        <v>0</v>
      </c>
    </row>
    <row r="177" spans="1:5" ht="161.25" hidden="1" customHeight="1" x14ac:dyDescent="0.3">
      <c r="A177" s="11" t="s">
        <v>442</v>
      </c>
      <c r="B177" s="176" t="s">
        <v>443</v>
      </c>
      <c r="C177" s="176"/>
      <c r="D177" s="44">
        <v>3600000</v>
      </c>
      <c r="E177" s="44">
        <v>0</v>
      </c>
    </row>
    <row r="178" spans="1:5" ht="76.7" customHeight="1" x14ac:dyDescent="0.25">
      <c r="A178" s="9" t="s">
        <v>1084</v>
      </c>
      <c r="B178" s="182" t="s">
        <v>1085</v>
      </c>
      <c r="C178" s="183"/>
      <c r="D178" s="43"/>
      <c r="E178" s="43">
        <v>156250.10999999999</v>
      </c>
    </row>
    <row r="179" spans="1:5" ht="57.75" hidden="1" customHeight="1" x14ac:dyDescent="0.3">
      <c r="A179" s="9" t="s">
        <v>444</v>
      </c>
      <c r="B179" s="177" t="s">
        <v>445</v>
      </c>
      <c r="C179" s="177"/>
      <c r="D179" s="43">
        <v>22382768</v>
      </c>
      <c r="E179" s="43">
        <f>E180+E181+E182+E183+E184</f>
        <v>0</v>
      </c>
    </row>
    <row r="180" spans="1:5" ht="119.25" hidden="1" customHeight="1" x14ac:dyDescent="0.3">
      <c r="A180" s="11" t="s">
        <v>446</v>
      </c>
      <c r="B180" s="176" t="s">
        <v>447</v>
      </c>
      <c r="C180" s="176"/>
      <c r="D180" s="44">
        <v>1000000</v>
      </c>
      <c r="E180" s="44">
        <v>0</v>
      </c>
    </row>
    <row r="181" spans="1:5" ht="150" hidden="1" customHeight="1" x14ac:dyDescent="0.3">
      <c r="A181" s="11" t="s">
        <v>448</v>
      </c>
      <c r="B181" s="176" t="s">
        <v>449</v>
      </c>
      <c r="C181" s="176"/>
      <c r="D181" s="44">
        <v>900000</v>
      </c>
      <c r="E181" s="44">
        <v>0</v>
      </c>
    </row>
    <row r="182" spans="1:5" ht="101.25" hidden="1" customHeight="1" x14ac:dyDescent="0.3">
      <c r="A182" s="11" t="s">
        <v>450</v>
      </c>
      <c r="B182" s="176" t="s">
        <v>451</v>
      </c>
      <c r="C182" s="176"/>
      <c r="D182" s="44">
        <v>2409731</v>
      </c>
      <c r="E182" s="44">
        <v>0</v>
      </c>
    </row>
    <row r="183" spans="1:5" ht="105" hidden="1" customHeight="1" x14ac:dyDescent="0.3">
      <c r="A183" s="11" t="s">
        <v>452</v>
      </c>
      <c r="B183" s="176" t="s">
        <v>453</v>
      </c>
      <c r="C183" s="176"/>
      <c r="D183" s="44">
        <v>11300000</v>
      </c>
      <c r="E183" s="44">
        <v>0</v>
      </c>
    </row>
    <row r="184" spans="1:5" ht="115.5" hidden="1" customHeight="1" x14ac:dyDescent="0.3">
      <c r="A184" s="11" t="s">
        <v>454</v>
      </c>
      <c r="B184" s="176" t="s">
        <v>455</v>
      </c>
      <c r="C184" s="176"/>
      <c r="D184" s="44">
        <v>6773037</v>
      </c>
      <c r="E184" s="44">
        <v>0</v>
      </c>
    </row>
    <row r="185" spans="1:5" ht="63.95" customHeight="1" x14ac:dyDescent="0.25">
      <c r="A185" s="9" t="s">
        <v>1087</v>
      </c>
      <c r="B185" s="182" t="s">
        <v>1086</v>
      </c>
      <c r="C185" s="183"/>
      <c r="D185" s="43"/>
      <c r="E185" s="43">
        <v>-275033.09000000003</v>
      </c>
    </row>
    <row r="186" spans="1:5" ht="19.350000000000001" customHeight="1" x14ac:dyDescent="0.25">
      <c r="A186" s="9"/>
      <c r="B186" s="177" t="s">
        <v>456</v>
      </c>
      <c r="C186" s="177"/>
      <c r="D186" s="43">
        <v>2841541831</v>
      </c>
      <c r="E186" s="43">
        <f>E4+E107</f>
        <v>679320324.42000008</v>
      </c>
    </row>
  </sheetData>
  <mergeCells count="187">
    <mergeCell ref="B182:C182"/>
    <mergeCell ref="B183:C183"/>
    <mergeCell ref="B184:C184"/>
    <mergeCell ref="B186:C186"/>
    <mergeCell ref="B175:C175"/>
    <mergeCell ref="B176:C176"/>
    <mergeCell ref="B177:C177"/>
    <mergeCell ref="B179:C179"/>
    <mergeCell ref="B180:C180"/>
    <mergeCell ref="B181:C181"/>
    <mergeCell ref="B178:C178"/>
    <mergeCell ref="B185:C185"/>
    <mergeCell ref="B169:C169"/>
    <mergeCell ref="B170:C170"/>
    <mergeCell ref="B171:C171"/>
    <mergeCell ref="B172:C172"/>
    <mergeCell ref="B173:C173"/>
    <mergeCell ref="B174:C174"/>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2:C102"/>
    <mergeCell ref="B103:C103"/>
    <mergeCell ref="B104:C104"/>
    <mergeCell ref="B105:C105"/>
    <mergeCell ref="B107:C107"/>
    <mergeCell ref="B108:C108"/>
    <mergeCell ref="B106:C106"/>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5:C35"/>
    <mergeCell ref="B36:C36"/>
    <mergeCell ref="B38:C38"/>
    <mergeCell ref="B39:C39"/>
    <mergeCell ref="B40:C40"/>
    <mergeCell ref="B41:C41"/>
    <mergeCell ref="B29:C29"/>
    <mergeCell ref="B30:C30"/>
    <mergeCell ref="B31:C31"/>
    <mergeCell ref="B32:C32"/>
    <mergeCell ref="B33:C33"/>
    <mergeCell ref="B34:C34"/>
    <mergeCell ref="B37:C37"/>
    <mergeCell ref="B25:C25"/>
    <mergeCell ref="B26:C26"/>
    <mergeCell ref="B27:C27"/>
    <mergeCell ref="B28:C28"/>
    <mergeCell ref="B16:C16"/>
    <mergeCell ref="B17:C17"/>
    <mergeCell ref="B18:C18"/>
    <mergeCell ref="B19:C19"/>
    <mergeCell ref="B20:C20"/>
    <mergeCell ref="B22:C22"/>
    <mergeCell ref="B21:C21"/>
    <mergeCell ref="B15:C15"/>
    <mergeCell ref="B4:C4"/>
    <mergeCell ref="B5:C5"/>
    <mergeCell ref="B6:C6"/>
    <mergeCell ref="B7:C7"/>
    <mergeCell ref="B8:C8"/>
    <mergeCell ref="B9:C9"/>
    <mergeCell ref="B23:C23"/>
    <mergeCell ref="B24:C24"/>
    <mergeCell ref="A1:B1"/>
    <mergeCell ref="B3:C3"/>
    <mergeCell ref="B10:C10"/>
    <mergeCell ref="B11:C11"/>
    <mergeCell ref="B12:C12"/>
    <mergeCell ref="B13:C13"/>
    <mergeCell ref="A2:E2"/>
    <mergeCell ref="C1:E1"/>
    <mergeCell ref="B14:C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96" zoomScaleNormal="96" workbookViewId="0">
      <selection activeCell="G2" sqref="G2"/>
    </sheetView>
  </sheetViews>
  <sheetFormatPr defaultColWidth="9.140625" defaultRowHeight="15.75" x14ac:dyDescent="0.25"/>
  <cols>
    <col min="1" max="1" width="10.85546875" style="14" customWidth="1"/>
    <col min="2" max="2" width="37.7109375" style="14" customWidth="1"/>
    <col min="3" max="3" width="17" style="14" customWidth="1"/>
    <col min="4" max="4" width="18.85546875" style="116" hidden="1" customWidth="1"/>
    <col min="5" max="5" width="19.42578125" style="107" customWidth="1"/>
    <col min="6" max="16384" width="9.140625" style="14"/>
  </cols>
  <sheetData>
    <row r="1" spans="1:5" ht="98.85" customHeight="1" x14ac:dyDescent="0.25">
      <c r="A1" s="173"/>
      <c r="B1" s="173"/>
      <c r="C1" s="172" t="s">
        <v>1128</v>
      </c>
      <c r="D1" s="172"/>
      <c r="E1" s="172"/>
    </row>
    <row r="2" spans="1:5" ht="57.75" customHeight="1" thickBot="1" x14ac:dyDescent="0.3">
      <c r="A2" s="184" t="s">
        <v>1056</v>
      </c>
      <c r="B2" s="184"/>
      <c r="C2" s="184"/>
      <c r="D2" s="184"/>
      <c r="E2" s="184"/>
    </row>
    <row r="3" spans="1:5" ht="63.75" thickBot="1" x14ac:dyDescent="0.3">
      <c r="A3" s="19" t="s">
        <v>11</v>
      </c>
      <c r="B3" s="185" t="s">
        <v>12</v>
      </c>
      <c r="C3" s="186"/>
      <c r="D3" s="108" t="s">
        <v>1089</v>
      </c>
      <c r="E3" s="109" t="s">
        <v>1088</v>
      </c>
    </row>
    <row r="4" spans="1:5" ht="19.350000000000001" customHeight="1" x14ac:dyDescent="0.25">
      <c r="A4" s="18" t="s">
        <v>13</v>
      </c>
      <c r="B4" s="187" t="s">
        <v>14</v>
      </c>
      <c r="C4" s="188"/>
      <c r="D4" s="110">
        <v>243583481</v>
      </c>
      <c r="E4" s="111">
        <f>SUM(E5:E10)</f>
        <v>53074333</v>
      </c>
    </row>
    <row r="5" spans="1:5" x14ac:dyDescent="0.25">
      <c r="A5" s="17" t="s">
        <v>15</v>
      </c>
      <c r="B5" s="176" t="s">
        <v>16</v>
      </c>
      <c r="C5" s="180"/>
      <c r="D5" s="44">
        <v>4397746</v>
      </c>
      <c r="E5" s="112">
        <v>1104046</v>
      </c>
    </row>
    <row r="6" spans="1:5" x14ac:dyDescent="0.25">
      <c r="A6" s="17" t="s">
        <v>17</v>
      </c>
      <c r="B6" s="176" t="s">
        <v>18</v>
      </c>
      <c r="C6" s="180"/>
      <c r="D6" s="44">
        <v>68448184</v>
      </c>
      <c r="E6" s="112">
        <v>12484148</v>
      </c>
    </row>
    <row r="7" spans="1:5" ht="19.350000000000001" hidden="1" customHeight="1" x14ac:dyDescent="0.25">
      <c r="A7" s="17" t="s">
        <v>19</v>
      </c>
      <c r="B7" s="176" t="s">
        <v>20</v>
      </c>
      <c r="C7" s="180"/>
      <c r="D7" s="44">
        <v>4091</v>
      </c>
      <c r="E7" s="112">
        <v>0</v>
      </c>
    </row>
    <row r="8" spans="1:5" x14ac:dyDescent="0.25">
      <c r="A8" s="17" t="s">
        <v>21</v>
      </c>
      <c r="B8" s="176" t="s">
        <v>22</v>
      </c>
      <c r="C8" s="180"/>
      <c r="D8" s="44">
        <v>20410572</v>
      </c>
      <c r="E8" s="112">
        <v>4296484</v>
      </c>
    </row>
    <row r="9" spans="1:5" ht="19.350000000000001" hidden="1" customHeight="1" x14ac:dyDescent="0.25">
      <c r="A9" s="17" t="s">
        <v>23</v>
      </c>
      <c r="B9" s="176" t="s">
        <v>24</v>
      </c>
      <c r="C9" s="180"/>
      <c r="D9" s="44">
        <v>2875800</v>
      </c>
      <c r="E9" s="112">
        <v>0</v>
      </c>
    </row>
    <row r="10" spans="1:5" x14ac:dyDescent="0.25">
      <c r="A10" s="17" t="s">
        <v>25</v>
      </c>
      <c r="B10" s="176" t="s">
        <v>26</v>
      </c>
      <c r="C10" s="180"/>
      <c r="D10" s="44">
        <v>147447088</v>
      </c>
      <c r="E10" s="112">
        <v>35189655</v>
      </c>
    </row>
    <row r="11" spans="1:5" x14ac:dyDescent="0.25">
      <c r="A11" s="16" t="s">
        <v>27</v>
      </c>
      <c r="B11" s="177" t="s">
        <v>28</v>
      </c>
      <c r="C11" s="182"/>
      <c r="D11" s="43">
        <v>3327529</v>
      </c>
      <c r="E11" s="113">
        <f>SUM(E12:E13)</f>
        <v>621328</v>
      </c>
    </row>
    <row r="12" spans="1:5" x14ac:dyDescent="0.25">
      <c r="A12" s="17" t="s">
        <v>29</v>
      </c>
      <c r="B12" s="176" t="s">
        <v>30</v>
      </c>
      <c r="C12" s="180"/>
      <c r="D12" s="44">
        <v>3732757</v>
      </c>
      <c r="E12" s="112">
        <v>605228</v>
      </c>
    </row>
    <row r="13" spans="1:5" x14ac:dyDescent="0.25">
      <c r="A13" s="17" t="s">
        <v>31</v>
      </c>
      <c r="B13" s="176" t="s">
        <v>32</v>
      </c>
      <c r="C13" s="180"/>
      <c r="D13" s="44">
        <v>200000</v>
      </c>
      <c r="E13" s="112">
        <v>16100</v>
      </c>
    </row>
    <row r="14" spans="1:5" ht="19.350000000000001" customHeight="1" x14ac:dyDescent="0.25">
      <c r="A14" s="16" t="s">
        <v>33</v>
      </c>
      <c r="B14" s="177" t="s">
        <v>34</v>
      </c>
      <c r="C14" s="182"/>
      <c r="D14" s="43">
        <v>467469244</v>
      </c>
      <c r="E14" s="113">
        <f>SUM(E15:E19)</f>
        <v>176038414</v>
      </c>
    </row>
    <row r="15" spans="1:5" ht="15" hidden="1" x14ac:dyDescent="0.25">
      <c r="A15" s="17" t="s">
        <v>35</v>
      </c>
      <c r="B15" s="176" t="s">
        <v>36</v>
      </c>
      <c r="C15" s="180"/>
      <c r="D15" s="44">
        <v>526115</v>
      </c>
      <c r="E15" s="112">
        <v>0</v>
      </c>
    </row>
    <row r="16" spans="1:5" ht="19.350000000000001" hidden="1" customHeight="1" x14ac:dyDescent="0.25">
      <c r="A16" s="17" t="s">
        <v>37</v>
      </c>
      <c r="B16" s="176" t="s">
        <v>38</v>
      </c>
      <c r="C16" s="180"/>
      <c r="D16" s="44">
        <v>1376254</v>
      </c>
      <c r="E16" s="112">
        <v>0</v>
      </c>
    </row>
    <row r="17" spans="1:5" ht="19.350000000000001" customHeight="1" x14ac:dyDescent="0.25">
      <c r="A17" s="17" t="s">
        <v>39</v>
      </c>
      <c r="B17" s="176" t="s">
        <v>40</v>
      </c>
      <c r="C17" s="180"/>
      <c r="D17" s="44">
        <v>22142000</v>
      </c>
      <c r="E17" s="112">
        <v>4015576</v>
      </c>
    </row>
    <row r="18" spans="1:5" ht="19.350000000000001" customHeight="1" x14ac:dyDescent="0.25">
      <c r="A18" s="17" t="s">
        <v>41</v>
      </c>
      <c r="B18" s="176" t="s">
        <v>42</v>
      </c>
      <c r="C18" s="180"/>
      <c r="D18" s="44">
        <v>442924875</v>
      </c>
      <c r="E18" s="112">
        <v>172022838</v>
      </c>
    </row>
    <row r="19" spans="1:5" ht="19.350000000000001" hidden="1" customHeight="1" x14ac:dyDescent="0.25">
      <c r="A19" s="17" t="s">
        <v>43</v>
      </c>
      <c r="B19" s="176" t="s">
        <v>44</v>
      </c>
      <c r="C19" s="180"/>
      <c r="D19" s="44">
        <v>500000</v>
      </c>
      <c r="E19" s="112">
        <v>0</v>
      </c>
    </row>
    <row r="20" spans="1:5" ht="19.350000000000001" customHeight="1" x14ac:dyDescent="0.25">
      <c r="A20" s="16" t="s">
        <v>45</v>
      </c>
      <c r="B20" s="177" t="s">
        <v>46</v>
      </c>
      <c r="C20" s="182"/>
      <c r="D20" s="43">
        <v>162992478</v>
      </c>
      <c r="E20" s="113">
        <f>SUM(E21:E24)</f>
        <v>20635575</v>
      </c>
    </row>
    <row r="21" spans="1:5" ht="19.350000000000001" customHeight="1" x14ac:dyDescent="0.25">
      <c r="A21" s="17" t="s">
        <v>47</v>
      </c>
      <c r="B21" s="176" t="s">
        <v>48</v>
      </c>
      <c r="C21" s="180"/>
      <c r="D21" s="44">
        <v>11050000</v>
      </c>
      <c r="E21" s="112">
        <v>140020</v>
      </c>
    </row>
    <row r="22" spans="1:5" ht="19.350000000000001" customHeight="1" x14ac:dyDescent="0.25">
      <c r="A22" s="17" t="s">
        <v>49</v>
      </c>
      <c r="B22" s="176" t="s">
        <v>50</v>
      </c>
      <c r="C22" s="180"/>
      <c r="D22" s="44">
        <v>12968736</v>
      </c>
      <c r="E22" s="112">
        <v>530507</v>
      </c>
    </row>
    <row r="23" spans="1:5" ht="19.350000000000001" customHeight="1" x14ac:dyDescent="0.25">
      <c r="A23" s="17" t="s">
        <v>51</v>
      </c>
      <c r="B23" s="176" t="s">
        <v>52</v>
      </c>
      <c r="C23" s="180"/>
      <c r="D23" s="44">
        <v>130984674</v>
      </c>
      <c r="E23" s="112">
        <v>18132650</v>
      </c>
    </row>
    <row r="24" spans="1:5" x14ac:dyDescent="0.25">
      <c r="A24" s="17" t="s">
        <v>53</v>
      </c>
      <c r="B24" s="176" t="s">
        <v>54</v>
      </c>
      <c r="C24" s="180"/>
      <c r="D24" s="44">
        <v>7989068</v>
      </c>
      <c r="E24" s="112">
        <v>1832398</v>
      </c>
    </row>
    <row r="25" spans="1:5" ht="19.350000000000001" customHeight="1" x14ac:dyDescent="0.25">
      <c r="A25" s="16" t="s">
        <v>55</v>
      </c>
      <c r="B25" s="177" t="s">
        <v>56</v>
      </c>
      <c r="C25" s="182"/>
      <c r="D25" s="43">
        <v>34901322</v>
      </c>
      <c r="E25" s="113">
        <f>E26</f>
        <v>24795</v>
      </c>
    </row>
    <row r="26" spans="1:5" ht="19.350000000000001" customHeight="1" x14ac:dyDescent="0.25">
      <c r="A26" s="17" t="s">
        <v>57</v>
      </c>
      <c r="B26" s="176" t="s">
        <v>58</v>
      </c>
      <c r="C26" s="180"/>
      <c r="D26" s="44">
        <v>34901322</v>
      </c>
      <c r="E26" s="112">
        <v>24795</v>
      </c>
    </row>
    <row r="27" spans="1:5" ht="19.350000000000001" customHeight="1" x14ac:dyDescent="0.25">
      <c r="A27" s="16" t="s">
        <v>59</v>
      </c>
      <c r="B27" s="177" t="s">
        <v>60</v>
      </c>
      <c r="C27" s="182"/>
      <c r="D27" s="43">
        <v>1233885082</v>
      </c>
      <c r="E27" s="113">
        <f>SUM(E28:E33)</f>
        <v>353185998</v>
      </c>
    </row>
    <row r="28" spans="1:5" ht="19.350000000000001" customHeight="1" x14ac:dyDescent="0.25">
      <c r="A28" s="17" t="s">
        <v>61</v>
      </c>
      <c r="B28" s="176" t="s">
        <v>62</v>
      </c>
      <c r="C28" s="180"/>
      <c r="D28" s="44">
        <v>438176061</v>
      </c>
      <c r="E28" s="112">
        <v>120629108</v>
      </c>
    </row>
    <row r="29" spans="1:5" ht="19.350000000000001" customHeight="1" x14ac:dyDescent="0.25">
      <c r="A29" s="17" t="s">
        <v>63</v>
      </c>
      <c r="B29" s="176" t="s">
        <v>64</v>
      </c>
      <c r="C29" s="180"/>
      <c r="D29" s="44">
        <v>646622910</v>
      </c>
      <c r="E29" s="112">
        <v>190929054</v>
      </c>
    </row>
    <row r="30" spans="1:5" ht="19.350000000000001" customHeight="1" x14ac:dyDescent="0.25">
      <c r="A30" s="17" t="s">
        <v>65</v>
      </c>
      <c r="B30" s="176" t="s">
        <v>66</v>
      </c>
      <c r="C30" s="180"/>
      <c r="D30" s="44">
        <v>103671776</v>
      </c>
      <c r="E30" s="112">
        <v>30606461</v>
      </c>
    </row>
    <row r="31" spans="1:5" x14ac:dyDescent="0.25">
      <c r="A31" s="17" t="s">
        <v>67</v>
      </c>
      <c r="B31" s="176" t="s">
        <v>68</v>
      </c>
      <c r="C31" s="180"/>
      <c r="D31" s="44">
        <v>1247000</v>
      </c>
      <c r="E31" s="112">
        <v>315000</v>
      </c>
    </row>
    <row r="32" spans="1:5" ht="19.350000000000001" customHeight="1" x14ac:dyDescent="0.25">
      <c r="A32" s="17" t="s">
        <v>69</v>
      </c>
      <c r="B32" s="176" t="s">
        <v>70</v>
      </c>
      <c r="C32" s="180"/>
      <c r="D32" s="44">
        <v>10935987</v>
      </c>
      <c r="E32" s="112">
        <v>3809681</v>
      </c>
    </row>
    <row r="33" spans="1:5" ht="19.350000000000001" customHeight="1" x14ac:dyDescent="0.25">
      <c r="A33" s="17" t="s">
        <v>71</v>
      </c>
      <c r="B33" s="176" t="s">
        <v>72</v>
      </c>
      <c r="C33" s="180"/>
      <c r="D33" s="44">
        <v>33231348</v>
      </c>
      <c r="E33" s="112">
        <v>6896694</v>
      </c>
    </row>
    <row r="34" spans="1:5" ht="19.350000000000001" customHeight="1" x14ac:dyDescent="0.25">
      <c r="A34" s="16" t="s">
        <v>73</v>
      </c>
      <c r="B34" s="177" t="s">
        <v>74</v>
      </c>
      <c r="C34" s="182"/>
      <c r="D34" s="43">
        <v>209214033</v>
      </c>
      <c r="E34" s="113">
        <f>SUM(E35:E36)</f>
        <v>42226367</v>
      </c>
    </row>
    <row r="35" spans="1:5" ht="19.350000000000001" customHeight="1" x14ac:dyDescent="0.25">
      <c r="A35" s="17" t="s">
        <v>75</v>
      </c>
      <c r="B35" s="176" t="s">
        <v>76</v>
      </c>
      <c r="C35" s="180"/>
      <c r="D35" s="44">
        <v>173982717</v>
      </c>
      <c r="E35" s="112">
        <v>35342855</v>
      </c>
    </row>
    <row r="36" spans="1:5" x14ac:dyDescent="0.25">
      <c r="A36" s="17" t="s">
        <v>77</v>
      </c>
      <c r="B36" s="176" t="s">
        <v>78</v>
      </c>
      <c r="C36" s="180"/>
      <c r="D36" s="44">
        <v>35231316</v>
      </c>
      <c r="E36" s="112">
        <v>6883512</v>
      </c>
    </row>
    <row r="37" spans="1:5" ht="19.350000000000001" customHeight="1" x14ac:dyDescent="0.25">
      <c r="A37" s="16" t="s">
        <v>79</v>
      </c>
      <c r="B37" s="177" t="s">
        <v>80</v>
      </c>
      <c r="C37" s="182"/>
      <c r="D37" s="43">
        <v>193693282</v>
      </c>
      <c r="E37" s="113">
        <f>SUM(E38:E42)</f>
        <v>42807104</v>
      </c>
    </row>
    <row r="38" spans="1:5" ht="19.350000000000001" customHeight="1" x14ac:dyDescent="0.25">
      <c r="A38" s="17" t="s">
        <v>81</v>
      </c>
      <c r="B38" s="176" t="s">
        <v>82</v>
      </c>
      <c r="C38" s="180"/>
      <c r="D38" s="44">
        <v>8132300</v>
      </c>
      <c r="E38" s="112">
        <v>1979567</v>
      </c>
    </row>
    <row r="39" spans="1:5" ht="19.350000000000001" customHeight="1" x14ac:dyDescent="0.25">
      <c r="A39" s="17" t="s">
        <v>83</v>
      </c>
      <c r="B39" s="176" t="s">
        <v>84</v>
      </c>
      <c r="C39" s="180"/>
      <c r="D39" s="44">
        <v>101355865</v>
      </c>
      <c r="E39" s="112">
        <v>25495000</v>
      </c>
    </row>
    <row r="40" spans="1:5" ht="19.350000000000001" customHeight="1" x14ac:dyDescent="0.25">
      <c r="A40" s="17" t="s">
        <v>85</v>
      </c>
      <c r="B40" s="176" t="s">
        <v>86</v>
      </c>
      <c r="C40" s="180"/>
      <c r="D40" s="44">
        <v>29933969</v>
      </c>
      <c r="E40" s="112">
        <v>4577315</v>
      </c>
    </row>
    <row r="41" spans="1:5" ht="19.350000000000001" customHeight="1" x14ac:dyDescent="0.25">
      <c r="A41" s="17" t="s">
        <v>87</v>
      </c>
      <c r="B41" s="176" t="s">
        <v>88</v>
      </c>
      <c r="C41" s="180"/>
      <c r="D41" s="44">
        <v>44419063</v>
      </c>
      <c r="E41" s="112">
        <v>8281351</v>
      </c>
    </row>
    <row r="42" spans="1:5" ht="19.350000000000001" customHeight="1" x14ac:dyDescent="0.25">
      <c r="A42" s="17" t="s">
        <v>89</v>
      </c>
      <c r="B42" s="176" t="s">
        <v>90</v>
      </c>
      <c r="C42" s="180"/>
      <c r="D42" s="44">
        <v>9852085</v>
      </c>
      <c r="E42" s="112">
        <v>2473871</v>
      </c>
    </row>
    <row r="43" spans="1:5" ht="19.350000000000001" customHeight="1" x14ac:dyDescent="0.25">
      <c r="A43" s="16" t="s">
        <v>91</v>
      </c>
      <c r="B43" s="177" t="s">
        <v>92</v>
      </c>
      <c r="C43" s="182"/>
      <c r="D43" s="43">
        <v>330526815</v>
      </c>
      <c r="E43" s="113">
        <f>SUM(E44:E45)</f>
        <v>17325589</v>
      </c>
    </row>
    <row r="44" spans="1:5" ht="19.350000000000001" customHeight="1" x14ac:dyDescent="0.25">
      <c r="A44" s="17" t="s">
        <v>93</v>
      </c>
      <c r="B44" s="176" t="s">
        <v>94</v>
      </c>
      <c r="C44" s="180"/>
      <c r="D44" s="44">
        <v>286947032</v>
      </c>
      <c r="E44" s="112">
        <v>1769568</v>
      </c>
    </row>
    <row r="45" spans="1:5" ht="19.350000000000001" customHeight="1" x14ac:dyDescent="0.25">
      <c r="A45" s="17" t="s">
        <v>95</v>
      </c>
      <c r="B45" s="176" t="s">
        <v>96</v>
      </c>
      <c r="C45" s="180"/>
      <c r="D45" s="44">
        <v>43579783</v>
      </c>
      <c r="E45" s="112">
        <v>15556021</v>
      </c>
    </row>
    <row r="46" spans="1:5" ht="19.350000000000001" customHeight="1" x14ac:dyDescent="0.25">
      <c r="A46" s="16" t="s">
        <v>97</v>
      </c>
      <c r="B46" s="177" t="s">
        <v>98</v>
      </c>
      <c r="C46" s="182"/>
      <c r="D46" s="43">
        <v>2400000</v>
      </c>
      <c r="E46" s="113">
        <f>E47</f>
        <v>700000</v>
      </c>
    </row>
    <row r="47" spans="1:5" ht="19.350000000000001" customHeight="1" x14ac:dyDescent="0.25">
      <c r="A47" s="17" t="s">
        <v>99</v>
      </c>
      <c r="B47" s="176" t="s">
        <v>100</v>
      </c>
      <c r="C47" s="180"/>
      <c r="D47" s="44">
        <v>2400000</v>
      </c>
      <c r="E47" s="112">
        <v>700000</v>
      </c>
    </row>
    <row r="48" spans="1:5" x14ac:dyDescent="0.25">
      <c r="A48" s="16" t="s">
        <v>101</v>
      </c>
      <c r="B48" s="177" t="s">
        <v>102</v>
      </c>
      <c r="C48" s="182"/>
      <c r="D48" s="43">
        <v>300000</v>
      </c>
      <c r="E48" s="113">
        <f>E49</f>
        <v>75000</v>
      </c>
    </row>
    <row r="49" spans="1:5" x14ac:dyDescent="0.25">
      <c r="A49" s="17" t="s">
        <v>103</v>
      </c>
      <c r="B49" s="176" t="s">
        <v>104</v>
      </c>
      <c r="C49" s="180"/>
      <c r="D49" s="44">
        <v>300000</v>
      </c>
      <c r="E49" s="112">
        <v>75000</v>
      </c>
    </row>
    <row r="50" spans="1:5" ht="19.350000000000001" customHeight="1" x14ac:dyDescent="0.25">
      <c r="A50" s="192" t="s">
        <v>105</v>
      </c>
      <c r="B50" s="177"/>
      <c r="C50" s="182"/>
      <c r="D50" s="43">
        <v>2882293266</v>
      </c>
      <c r="E50" s="113">
        <f>E48+E46+E43+E34+E27+E25+E14+E11+E4+E37+E20</f>
        <v>706714503</v>
      </c>
    </row>
    <row r="51" spans="1:5" ht="19.350000000000001" customHeight="1" thickBot="1" x14ac:dyDescent="0.3">
      <c r="A51" s="189" t="s">
        <v>106</v>
      </c>
      <c r="B51" s="190"/>
      <c r="C51" s="191"/>
      <c r="D51" s="114"/>
      <c r="E51" s="115">
        <f>ПР1!C14</f>
        <v>-27394178.679999948</v>
      </c>
    </row>
  </sheetData>
  <mergeCells count="52">
    <mergeCell ref="A51:C51"/>
    <mergeCell ref="B40:C40"/>
    <mergeCell ref="B41:C41"/>
    <mergeCell ref="B42:C42"/>
    <mergeCell ref="B43:C43"/>
    <mergeCell ref="B44:C44"/>
    <mergeCell ref="B45:C45"/>
    <mergeCell ref="B46:C46"/>
    <mergeCell ref="B47:C47"/>
    <mergeCell ref="B48:C48"/>
    <mergeCell ref="B49:C49"/>
    <mergeCell ref="A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A2:E2"/>
    <mergeCell ref="C1:E1"/>
    <mergeCell ref="A1:B1"/>
    <mergeCell ref="B3:C3"/>
    <mergeCell ref="B15:C15"/>
    <mergeCell ref="B4:C4"/>
    <mergeCell ref="B5:C5"/>
    <mergeCell ref="B6:C6"/>
    <mergeCell ref="B7:C7"/>
    <mergeCell ref="B8:C8"/>
    <mergeCell ref="B9:C9"/>
    <mergeCell ref="B10:C10"/>
    <mergeCell ref="B11:C11"/>
    <mergeCell ref="B12:C12"/>
    <mergeCell ref="B13:C13"/>
    <mergeCell ref="B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2" sqref="E2"/>
    </sheetView>
  </sheetViews>
  <sheetFormatPr defaultRowHeight="15.75" x14ac:dyDescent="0.25"/>
  <cols>
    <col min="1" max="1" width="30.7109375" style="47" customWidth="1"/>
    <col min="2" max="2" width="17.85546875" style="47" customWidth="1"/>
    <col min="3" max="3" width="17" style="47" customWidth="1"/>
    <col min="4" max="4" width="20.140625" style="47" customWidth="1"/>
  </cols>
  <sheetData>
    <row r="1" spans="1:4" ht="97.5" customHeight="1" x14ac:dyDescent="0.25">
      <c r="A1" s="173"/>
      <c r="B1" s="173"/>
      <c r="C1" s="172" t="s">
        <v>1129</v>
      </c>
      <c r="D1" s="172"/>
    </row>
    <row r="2" spans="1:4" ht="47.1" customHeight="1" x14ac:dyDescent="0.25">
      <c r="A2" s="171" t="s">
        <v>1057</v>
      </c>
      <c r="B2" s="171"/>
      <c r="C2" s="171"/>
      <c r="D2" s="171"/>
    </row>
    <row r="3" spans="1:4" ht="63" x14ac:dyDescent="0.25">
      <c r="A3" s="49" t="s">
        <v>11</v>
      </c>
      <c r="B3" s="193" t="s">
        <v>12</v>
      </c>
      <c r="C3" s="193"/>
      <c r="D3" s="49" t="s">
        <v>1088</v>
      </c>
    </row>
    <row r="4" spans="1:4" x14ac:dyDescent="0.25">
      <c r="A4" s="9" t="s">
        <v>457</v>
      </c>
      <c r="B4" s="177" t="s">
        <v>458</v>
      </c>
      <c r="C4" s="177"/>
      <c r="D4" s="10">
        <f>D6-D5</f>
        <v>27394178.679999948</v>
      </c>
    </row>
    <row r="5" spans="1:4" x14ac:dyDescent="0.25">
      <c r="A5" s="11" t="s">
        <v>459</v>
      </c>
      <c r="B5" s="176" t="s">
        <v>460</v>
      </c>
      <c r="C5" s="176"/>
      <c r="D5" s="12">
        <f>ПР1!C4</f>
        <v>679320324.42000008</v>
      </c>
    </row>
    <row r="6" spans="1:4" x14ac:dyDescent="0.25">
      <c r="A6" s="11" t="s">
        <v>461</v>
      </c>
      <c r="B6" s="176" t="s">
        <v>462</v>
      </c>
      <c r="C6" s="176"/>
      <c r="D6" s="12">
        <f>ПР1!C13</f>
        <v>706714503.10000002</v>
      </c>
    </row>
    <row r="7" spans="1:4" x14ac:dyDescent="0.25">
      <c r="A7" s="9"/>
      <c r="B7" s="177" t="s">
        <v>463</v>
      </c>
      <c r="C7" s="177"/>
      <c r="D7" s="10">
        <f>D5-D6</f>
        <v>-27394178.679999948</v>
      </c>
    </row>
  </sheetData>
  <mergeCells count="8">
    <mergeCell ref="B6:C6"/>
    <mergeCell ref="B7:C7"/>
    <mergeCell ref="B3:C3"/>
    <mergeCell ref="A1:B1"/>
    <mergeCell ref="C1:D1"/>
    <mergeCell ref="A2:D2"/>
    <mergeCell ref="B4:C4"/>
    <mergeCell ref="B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D9" sqref="D9"/>
    </sheetView>
  </sheetViews>
  <sheetFormatPr defaultRowHeight="15" x14ac:dyDescent="0.25"/>
  <cols>
    <col min="1" max="1" width="32" customWidth="1"/>
    <col min="2" max="2" width="28.7109375" customWidth="1"/>
    <col min="3" max="3" width="25.5703125" customWidth="1"/>
  </cols>
  <sheetData>
    <row r="1" spans="1:3" ht="15.75" x14ac:dyDescent="0.25">
      <c r="A1" s="195" t="s">
        <v>1096</v>
      </c>
      <c r="B1" s="195"/>
      <c r="C1" s="195"/>
    </row>
    <row r="2" spans="1:3" ht="15.75" x14ac:dyDescent="0.25">
      <c r="A2" s="195" t="s">
        <v>1097</v>
      </c>
      <c r="B2" s="195"/>
      <c r="C2" s="195"/>
    </row>
    <row r="3" spans="1:3" ht="15.75" x14ac:dyDescent="0.25">
      <c r="A3" s="195" t="s">
        <v>1098</v>
      </c>
      <c r="B3" s="195"/>
      <c r="C3" s="195"/>
    </row>
    <row r="4" spans="1:3" ht="15.75" x14ac:dyDescent="0.25">
      <c r="A4" s="195" t="s">
        <v>1130</v>
      </c>
      <c r="B4" s="195"/>
      <c r="C4" s="195"/>
    </row>
    <row r="5" spans="1:3" ht="33" customHeight="1" x14ac:dyDescent="0.25">
      <c r="A5" s="196" t="s">
        <v>1122</v>
      </c>
      <c r="B5" s="197"/>
      <c r="C5" s="197"/>
    </row>
    <row r="6" spans="1:3" ht="15.75" x14ac:dyDescent="0.3">
      <c r="A6" s="41"/>
      <c r="B6" s="161"/>
      <c r="C6" s="161"/>
    </row>
    <row r="7" spans="1:3" ht="0.95" customHeight="1" x14ac:dyDescent="0.3">
      <c r="A7" s="198"/>
      <c r="B7" s="199"/>
      <c r="C7" s="199"/>
    </row>
    <row r="8" spans="1:3" ht="32.25" customHeight="1" x14ac:dyDescent="0.25">
      <c r="A8" s="200" t="s">
        <v>1099</v>
      </c>
      <c r="B8" s="201"/>
      <c r="C8" s="201"/>
    </row>
    <row r="9" spans="1:3" ht="15.75" x14ac:dyDescent="0.3">
      <c r="A9" s="202"/>
      <c r="B9" s="203"/>
      <c r="C9" s="203"/>
    </row>
    <row r="10" spans="1:3" ht="15.75" x14ac:dyDescent="0.25">
      <c r="A10" s="204" t="s">
        <v>1100</v>
      </c>
      <c r="B10" s="204"/>
      <c r="C10" s="163" t="s">
        <v>1101</v>
      </c>
    </row>
    <row r="11" spans="1:3" ht="15.75" x14ac:dyDescent="0.25">
      <c r="A11" s="204" t="s">
        <v>1102</v>
      </c>
      <c r="B11" s="204"/>
      <c r="C11" s="164">
        <v>0</v>
      </c>
    </row>
    <row r="12" spans="1:3" ht="15.75" x14ac:dyDescent="0.25">
      <c r="A12" s="194" t="s">
        <v>1103</v>
      </c>
      <c r="B12" s="194"/>
      <c r="C12" s="165">
        <v>0</v>
      </c>
    </row>
    <row r="13" spans="1:3" ht="15.75" x14ac:dyDescent="0.25">
      <c r="A13" s="194" t="s">
        <v>1104</v>
      </c>
      <c r="B13" s="194"/>
      <c r="C13" s="165">
        <v>0</v>
      </c>
    </row>
    <row r="14" spans="1:3" ht="15.75" x14ac:dyDescent="0.25">
      <c r="A14" s="204" t="s">
        <v>1105</v>
      </c>
      <c r="B14" s="204"/>
      <c r="C14" s="164">
        <f>C15</f>
        <v>0</v>
      </c>
    </row>
    <row r="15" spans="1:3" ht="15.75" x14ac:dyDescent="0.25">
      <c r="A15" s="194" t="s">
        <v>1106</v>
      </c>
      <c r="B15" s="194"/>
      <c r="C15" s="165">
        <v>0</v>
      </c>
    </row>
    <row r="16" spans="1:3" ht="15.75" x14ac:dyDescent="0.25">
      <c r="A16" s="194" t="s">
        <v>1104</v>
      </c>
      <c r="B16" s="194"/>
      <c r="C16" s="165">
        <v>0</v>
      </c>
    </row>
    <row r="17" spans="1:3" ht="15.75" x14ac:dyDescent="0.25">
      <c r="A17" s="204" t="s">
        <v>1107</v>
      </c>
      <c r="B17" s="204"/>
      <c r="C17" s="164">
        <v>0</v>
      </c>
    </row>
    <row r="18" spans="1:3" ht="15.75" x14ac:dyDescent="0.25">
      <c r="A18" s="207" t="s">
        <v>1108</v>
      </c>
      <c r="B18" s="207"/>
      <c r="C18" s="165">
        <v>0</v>
      </c>
    </row>
    <row r="19" spans="1:3" ht="15.75" x14ac:dyDescent="0.25">
      <c r="A19" s="207" t="s">
        <v>1109</v>
      </c>
      <c r="B19" s="207"/>
      <c r="C19" s="165">
        <v>0</v>
      </c>
    </row>
    <row r="20" spans="1:3" ht="15.75" x14ac:dyDescent="0.3">
      <c r="A20" s="208"/>
      <c r="B20" s="209"/>
      <c r="C20" s="209"/>
    </row>
    <row r="21" spans="1:3" ht="15.75" x14ac:dyDescent="0.25">
      <c r="A21" s="210" t="s">
        <v>1110</v>
      </c>
      <c r="B21" s="211"/>
      <c r="C21" s="211"/>
    </row>
    <row r="22" spans="1:3" ht="23.25" customHeight="1" x14ac:dyDescent="0.25">
      <c r="A22" s="162" t="s">
        <v>12</v>
      </c>
      <c r="B22" s="210" t="s">
        <v>1101</v>
      </c>
      <c r="C22" s="212"/>
    </row>
    <row r="23" spans="1:3" ht="53.25" customHeight="1" x14ac:dyDescent="0.25">
      <c r="A23" s="162" t="s">
        <v>1121</v>
      </c>
      <c r="B23" s="205">
        <f>B24</f>
        <v>0</v>
      </c>
      <c r="C23" s="206"/>
    </row>
    <row r="24" spans="1:3" ht="33.75" customHeight="1" x14ac:dyDescent="0.25">
      <c r="A24" s="166" t="s">
        <v>1111</v>
      </c>
      <c r="B24" s="205">
        <v>0</v>
      </c>
      <c r="C24" s="206"/>
    </row>
    <row r="25" spans="1:3" ht="52.5" customHeight="1" x14ac:dyDescent="0.25">
      <c r="A25" s="162" t="s">
        <v>1112</v>
      </c>
      <c r="B25" s="205">
        <v>0</v>
      </c>
      <c r="C25" s="206"/>
    </row>
    <row r="26" spans="1:3" ht="53.25" customHeight="1" x14ac:dyDescent="0.25">
      <c r="A26" s="167" t="s">
        <v>1113</v>
      </c>
      <c r="B26" s="213">
        <v>0</v>
      </c>
      <c r="C26" s="214"/>
    </row>
    <row r="27" spans="1:3" ht="33.75" customHeight="1" x14ac:dyDescent="0.25">
      <c r="A27" s="215" t="s">
        <v>1114</v>
      </c>
      <c r="B27" s="216"/>
      <c r="C27" s="216"/>
    </row>
    <row r="28" spans="1:3" ht="15.75" x14ac:dyDescent="0.25">
      <c r="A28" s="204" t="s">
        <v>1100</v>
      </c>
      <c r="B28" s="217" t="s">
        <v>1115</v>
      </c>
      <c r="C28" s="217"/>
    </row>
    <row r="29" spans="1:3" ht="22.7" customHeight="1" x14ac:dyDescent="0.25">
      <c r="A29" s="204"/>
      <c r="B29" s="163" t="s">
        <v>1119</v>
      </c>
      <c r="C29" s="163" t="s">
        <v>1120</v>
      </c>
    </row>
    <row r="30" spans="1:3" ht="31.5" x14ac:dyDescent="0.25">
      <c r="A30" s="166" t="s">
        <v>1117</v>
      </c>
      <c r="B30" s="168">
        <v>0</v>
      </c>
      <c r="C30" s="168">
        <v>0</v>
      </c>
    </row>
    <row r="31" spans="1:3" ht="15.75" x14ac:dyDescent="0.25">
      <c r="A31" s="166" t="s">
        <v>1105</v>
      </c>
      <c r="B31" s="168">
        <v>0</v>
      </c>
      <c r="C31" s="168">
        <v>0</v>
      </c>
    </row>
    <row r="32" spans="1:3" ht="15.75" x14ac:dyDescent="0.25">
      <c r="A32" s="166" t="s">
        <v>1118</v>
      </c>
      <c r="B32" s="168">
        <v>0</v>
      </c>
      <c r="C32" s="169">
        <v>0</v>
      </c>
    </row>
    <row r="33" spans="1:3" ht="31.5" x14ac:dyDescent="0.25">
      <c r="A33" s="166" t="s">
        <v>1116</v>
      </c>
      <c r="B33" s="170">
        <f>B30+B31+B32</f>
        <v>0</v>
      </c>
      <c r="C33" s="170">
        <f t="shared" ref="C33" si="0">C30+C31+C32</f>
        <v>0</v>
      </c>
    </row>
    <row r="34" spans="1:3" ht="15.75" x14ac:dyDescent="0.3">
      <c r="A34" s="218"/>
      <c r="B34" s="219"/>
      <c r="C34" s="219"/>
    </row>
  </sheetData>
  <mergeCells count="29">
    <mergeCell ref="B26:C26"/>
    <mergeCell ref="A27:C27"/>
    <mergeCell ref="A28:A29"/>
    <mergeCell ref="B28:C28"/>
    <mergeCell ref="A34:C34"/>
    <mergeCell ref="B25:C25"/>
    <mergeCell ref="A14:B14"/>
    <mergeCell ref="A15:B15"/>
    <mergeCell ref="A16:B16"/>
    <mergeCell ref="A17:B17"/>
    <mergeCell ref="A18:B18"/>
    <mergeCell ref="A19:B19"/>
    <mergeCell ref="A20:C20"/>
    <mergeCell ref="A21:C21"/>
    <mergeCell ref="B22:C22"/>
    <mergeCell ref="B23:C23"/>
    <mergeCell ref="B24:C24"/>
    <mergeCell ref="A13:B13"/>
    <mergeCell ref="A1:C1"/>
    <mergeCell ref="A2:C2"/>
    <mergeCell ref="A3:C3"/>
    <mergeCell ref="A4:C4"/>
    <mergeCell ref="A5:C5"/>
    <mergeCell ref="A7:C7"/>
    <mergeCell ref="A8:C8"/>
    <mergeCell ref="A9:C9"/>
    <mergeCell ref="A10:B10"/>
    <mergeCell ref="A11:B11"/>
    <mergeCell ref="A12:B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6" sqref="A6"/>
    </sheetView>
  </sheetViews>
  <sheetFormatPr defaultRowHeight="15" x14ac:dyDescent="0.25"/>
  <cols>
    <col min="1" max="1" width="64.140625" customWidth="1"/>
  </cols>
  <sheetData>
    <row r="1" spans="1:3" ht="15.75" x14ac:dyDescent="0.25">
      <c r="A1" s="195" t="s">
        <v>1123</v>
      </c>
      <c r="B1" s="195"/>
      <c r="C1" s="195"/>
    </row>
    <row r="2" spans="1:3" ht="15.75" x14ac:dyDescent="0.25">
      <c r="A2" s="195" t="s">
        <v>1097</v>
      </c>
      <c r="B2" s="195"/>
      <c r="C2" s="195"/>
    </row>
    <row r="3" spans="1:3" ht="15.75" x14ac:dyDescent="0.25">
      <c r="A3" s="195" t="s">
        <v>1098</v>
      </c>
      <c r="B3" s="195"/>
      <c r="C3" s="195"/>
    </row>
    <row r="4" spans="1:3" ht="15.75" x14ac:dyDescent="0.25">
      <c r="A4" s="195" t="s">
        <v>1130</v>
      </c>
      <c r="B4" s="195"/>
      <c r="C4" s="195"/>
    </row>
    <row r="5" spans="1:3" ht="15.75" x14ac:dyDescent="0.3">
      <c r="A5" s="15"/>
      <c r="B5" s="15"/>
      <c r="C5" s="15"/>
    </row>
    <row r="6" spans="1:3" ht="15.75" x14ac:dyDescent="0.3">
      <c r="A6" s="15"/>
      <c r="B6" s="15"/>
      <c r="C6" s="15"/>
    </row>
    <row r="7" spans="1:3" ht="47.25" customHeight="1" x14ac:dyDescent="0.25">
      <c r="A7" s="196" t="s">
        <v>1124</v>
      </c>
      <c r="B7" s="197"/>
      <c r="C7" s="197"/>
    </row>
    <row r="8" spans="1:3" ht="15.75" x14ac:dyDescent="0.3">
      <c r="A8" s="41"/>
      <c r="B8" s="161"/>
      <c r="C8" s="161"/>
    </row>
    <row r="9" spans="1:3" ht="32.25" customHeight="1" x14ac:dyDescent="0.25">
      <c r="A9" s="220" t="s">
        <v>1125</v>
      </c>
      <c r="B9" s="220"/>
      <c r="C9" s="220"/>
    </row>
  </sheetData>
  <mergeCells count="6">
    <mergeCell ref="A9:C9"/>
    <mergeCell ref="A1:C1"/>
    <mergeCell ref="A2:C2"/>
    <mergeCell ref="A3:C3"/>
    <mergeCell ref="A4:C4"/>
    <mergeCell ref="A7:C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3"/>
  <sheetViews>
    <sheetView workbookViewId="0">
      <selection activeCell="I3" sqref="I3"/>
    </sheetView>
  </sheetViews>
  <sheetFormatPr defaultColWidth="9.140625" defaultRowHeight="15.75" x14ac:dyDescent="0.25"/>
  <cols>
    <col min="1" max="1" width="40.140625" style="14" customWidth="1"/>
    <col min="2" max="2" width="8.140625" style="14" customWidth="1"/>
    <col min="3" max="3" width="13.28515625" style="14" customWidth="1"/>
    <col min="4" max="4" width="1.5703125" style="14" customWidth="1"/>
    <col min="5" max="5" width="8.140625" style="14" customWidth="1"/>
    <col min="6" max="6" width="17" style="116" hidden="1" customWidth="1"/>
    <col min="7" max="7" width="20" style="107" customWidth="1"/>
    <col min="8" max="8" width="18.5703125" style="24" customWidth="1"/>
    <col min="9" max="16384" width="9.140625" style="24"/>
  </cols>
  <sheetData>
    <row r="1" spans="1:8" ht="96.75" customHeight="1" x14ac:dyDescent="0.2">
      <c r="A1" s="173"/>
      <c r="B1" s="173"/>
      <c r="C1" s="173"/>
      <c r="D1" s="172" t="s">
        <v>1131</v>
      </c>
      <c r="E1" s="172"/>
      <c r="F1" s="172"/>
      <c r="G1" s="172"/>
    </row>
    <row r="2" spans="1:8" ht="39.4" customHeight="1" x14ac:dyDescent="0.2">
      <c r="A2" s="223" t="s">
        <v>1092</v>
      </c>
      <c r="B2" s="223"/>
      <c r="C2" s="223"/>
      <c r="D2" s="223"/>
      <c r="E2" s="223"/>
      <c r="F2" s="223"/>
      <c r="G2" s="223"/>
    </row>
    <row r="3" spans="1:8" ht="82.5" customHeight="1" thickBot="1" x14ac:dyDescent="0.25">
      <c r="A3" s="50" t="s">
        <v>12</v>
      </c>
      <c r="B3" s="50" t="s">
        <v>464</v>
      </c>
      <c r="C3" s="221" t="s">
        <v>465</v>
      </c>
      <c r="D3" s="221"/>
      <c r="E3" s="50" t="s">
        <v>466</v>
      </c>
      <c r="F3" s="117" t="s">
        <v>1089</v>
      </c>
      <c r="G3" s="118" t="s">
        <v>1088</v>
      </c>
    </row>
    <row r="4" spans="1:8" ht="31.5" x14ac:dyDescent="0.2">
      <c r="A4" s="51" t="s">
        <v>467</v>
      </c>
      <c r="B4" s="52" t="s">
        <v>468</v>
      </c>
      <c r="C4" s="225"/>
      <c r="D4" s="225"/>
      <c r="E4" s="52"/>
      <c r="F4" s="119">
        <v>2672964690</v>
      </c>
      <c r="G4" s="120">
        <f>G5+G81+G213+G235+G246+G255+G273+G278+G291+G321+G391+G398+G407</f>
        <v>660690516.62</v>
      </c>
    </row>
    <row r="5" spans="1:8" ht="63" x14ac:dyDescent="0.2">
      <c r="A5" s="53" t="s">
        <v>469</v>
      </c>
      <c r="B5" s="54"/>
      <c r="C5" s="226" t="s">
        <v>470</v>
      </c>
      <c r="D5" s="226"/>
      <c r="E5" s="54"/>
      <c r="F5" s="121">
        <v>254279221</v>
      </c>
      <c r="G5" s="122">
        <f>G6+G21+G27+G74</f>
        <v>55189677.950000003</v>
      </c>
      <c r="H5" s="25"/>
    </row>
    <row r="6" spans="1:8" ht="31.5" x14ac:dyDescent="0.2">
      <c r="A6" s="55" t="s">
        <v>471</v>
      </c>
      <c r="B6" s="56"/>
      <c r="C6" s="227" t="s">
        <v>472</v>
      </c>
      <c r="D6" s="227"/>
      <c r="E6" s="56"/>
      <c r="F6" s="123">
        <v>10912102</v>
      </c>
      <c r="G6" s="124">
        <f>G7+G14</f>
        <v>3736372</v>
      </c>
    </row>
    <row r="7" spans="1:8" ht="63" x14ac:dyDescent="0.2">
      <c r="A7" s="57" t="s">
        <v>473</v>
      </c>
      <c r="B7" s="58"/>
      <c r="C7" s="224" t="s">
        <v>474</v>
      </c>
      <c r="D7" s="224"/>
      <c r="E7" s="58"/>
      <c r="F7" s="125">
        <v>10295987</v>
      </c>
      <c r="G7" s="126">
        <f>G8+G10+G12</f>
        <v>3736372</v>
      </c>
    </row>
    <row r="8" spans="1:8" ht="45.2" hidden="1" x14ac:dyDescent="0.25">
      <c r="A8" s="11" t="s">
        <v>475</v>
      </c>
      <c r="B8" s="40"/>
      <c r="C8" s="222" t="s">
        <v>476</v>
      </c>
      <c r="D8" s="222"/>
      <c r="E8" s="40"/>
      <c r="F8" s="44">
        <v>121200</v>
      </c>
      <c r="G8" s="126">
        <f>G9</f>
        <v>0</v>
      </c>
    </row>
    <row r="9" spans="1:8" ht="45.2" hidden="1" x14ac:dyDescent="0.25">
      <c r="A9" s="11" t="s">
        <v>477</v>
      </c>
      <c r="B9" s="40"/>
      <c r="C9" s="222"/>
      <c r="D9" s="222"/>
      <c r="E9" s="40" t="s">
        <v>478</v>
      </c>
      <c r="F9" s="44">
        <v>121200</v>
      </c>
      <c r="G9" s="126">
        <v>0</v>
      </c>
    </row>
    <row r="10" spans="1:8" ht="47.25" x14ac:dyDescent="0.2">
      <c r="A10" s="11" t="s">
        <v>479</v>
      </c>
      <c r="B10" s="40"/>
      <c r="C10" s="222" t="s">
        <v>480</v>
      </c>
      <c r="D10" s="222"/>
      <c r="E10" s="40"/>
      <c r="F10" s="44">
        <v>10074787</v>
      </c>
      <c r="G10" s="126">
        <f>G11</f>
        <v>3736372</v>
      </c>
    </row>
    <row r="11" spans="1:8" ht="63" x14ac:dyDescent="0.2">
      <c r="A11" s="11" t="s">
        <v>477</v>
      </c>
      <c r="B11" s="40"/>
      <c r="C11" s="222"/>
      <c r="D11" s="222"/>
      <c r="E11" s="40" t="s">
        <v>478</v>
      </c>
      <c r="F11" s="44">
        <v>10074787</v>
      </c>
      <c r="G11" s="126">
        <v>3736372</v>
      </c>
    </row>
    <row r="12" spans="1:8" ht="30.2" hidden="1" x14ac:dyDescent="0.25">
      <c r="A12" s="11" t="s">
        <v>481</v>
      </c>
      <c r="B12" s="40"/>
      <c r="C12" s="222" t="s">
        <v>482</v>
      </c>
      <c r="D12" s="222"/>
      <c r="E12" s="40"/>
      <c r="F12" s="44">
        <v>100000</v>
      </c>
      <c r="G12" s="126">
        <f>G13</f>
        <v>0</v>
      </c>
    </row>
    <row r="13" spans="1:8" ht="45.2" hidden="1" x14ac:dyDescent="0.25">
      <c r="A13" s="11" t="s">
        <v>477</v>
      </c>
      <c r="B13" s="40"/>
      <c r="C13" s="222"/>
      <c r="D13" s="222"/>
      <c r="E13" s="40" t="s">
        <v>478</v>
      </c>
      <c r="F13" s="44">
        <v>100000</v>
      </c>
      <c r="G13" s="126">
        <v>0</v>
      </c>
    </row>
    <row r="14" spans="1:8" ht="30.2" hidden="1" x14ac:dyDescent="0.25">
      <c r="A14" s="57" t="s">
        <v>483</v>
      </c>
      <c r="B14" s="58"/>
      <c r="C14" s="224" t="s">
        <v>484</v>
      </c>
      <c r="D14" s="224"/>
      <c r="E14" s="58"/>
      <c r="F14" s="125">
        <v>616115</v>
      </c>
      <c r="G14" s="126">
        <f>G15+G17+G19</f>
        <v>0</v>
      </c>
    </row>
    <row r="15" spans="1:8" ht="30.2" hidden="1" x14ac:dyDescent="0.25">
      <c r="A15" s="11" t="s">
        <v>485</v>
      </c>
      <c r="B15" s="40"/>
      <c r="C15" s="222" t="s">
        <v>486</v>
      </c>
      <c r="D15" s="222"/>
      <c r="E15" s="40"/>
      <c r="F15" s="44">
        <v>90000</v>
      </c>
      <c r="G15" s="126">
        <f>G16</f>
        <v>0</v>
      </c>
    </row>
    <row r="16" spans="1:8" ht="45.2" hidden="1" x14ac:dyDescent="0.25">
      <c r="A16" s="11" t="s">
        <v>477</v>
      </c>
      <c r="B16" s="40"/>
      <c r="C16" s="222"/>
      <c r="D16" s="222"/>
      <c r="E16" s="40" t="s">
        <v>478</v>
      </c>
      <c r="F16" s="44">
        <v>90000</v>
      </c>
      <c r="G16" s="126">
        <v>0</v>
      </c>
    </row>
    <row r="17" spans="1:7" ht="60.2" hidden="1" x14ac:dyDescent="0.25">
      <c r="A17" s="11" t="s">
        <v>487</v>
      </c>
      <c r="B17" s="40"/>
      <c r="C17" s="222" t="s">
        <v>488</v>
      </c>
      <c r="D17" s="222"/>
      <c r="E17" s="40"/>
      <c r="F17" s="44">
        <v>26306</v>
      </c>
      <c r="G17" s="126">
        <f>G18</f>
        <v>0</v>
      </c>
    </row>
    <row r="18" spans="1:7" ht="45.2" hidden="1" x14ac:dyDescent="0.25">
      <c r="A18" s="11" t="s">
        <v>477</v>
      </c>
      <c r="B18" s="40"/>
      <c r="C18" s="222"/>
      <c r="D18" s="222"/>
      <c r="E18" s="40" t="s">
        <v>478</v>
      </c>
      <c r="F18" s="44">
        <v>26306</v>
      </c>
      <c r="G18" s="126">
        <v>0</v>
      </c>
    </row>
    <row r="19" spans="1:7" ht="45.2" hidden="1" x14ac:dyDescent="0.25">
      <c r="A19" s="11" t="s">
        <v>489</v>
      </c>
      <c r="B19" s="40"/>
      <c r="C19" s="222" t="s">
        <v>490</v>
      </c>
      <c r="D19" s="222"/>
      <c r="E19" s="40"/>
      <c r="F19" s="44">
        <v>499809</v>
      </c>
      <c r="G19" s="126">
        <f>G20</f>
        <v>0</v>
      </c>
    </row>
    <row r="20" spans="1:7" ht="45.2" hidden="1" x14ac:dyDescent="0.25">
      <c r="A20" s="11" t="s">
        <v>477</v>
      </c>
      <c r="B20" s="40"/>
      <c r="C20" s="222"/>
      <c r="D20" s="222"/>
      <c r="E20" s="40" t="s">
        <v>478</v>
      </c>
      <c r="F20" s="44">
        <v>499809</v>
      </c>
      <c r="G20" s="126">
        <v>0</v>
      </c>
    </row>
    <row r="21" spans="1:7" ht="94.5" x14ac:dyDescent="0.2">
      <c r="A21" s="59" t="s">
        <v>491</v>
      </c>
      <c r="B21" s="60"/>
      <c r="C21" s="228" t="s">
        <v>492</v>
      </c>
      <c r="D21" s="228"/>
      <c r="E21" s="60"/>
      <c r="F21" s="127">
        <v>570000</v>
      </c>
      <c r="G21" s="128">
        <f>G22</f>
        <v>73309</v>
      </c>
    </row>
    <row r="22" spans="1:7" ht="94.5" x14ac:dyDescent="0.2">
      <c r="A22" s="57" t="s">
        <v>493</v>
      </c>
      <c r="B22" s="58"/>
      <c r="C22" s="224" t="s">
        <v>494</v>
      </c>
      <c r="D22" s="224"/>
      <c r="E22" s="58"/>
      <c r="F22" s="125">
        <v>570000</v>
      </c>
      <c r="G22" s="126">
        <f>G23+G25</f>
        <v>73309</v>
      </c>
    </row>
    <row r="23" spans="1:7" ht="31.5" x14ac:dyDescent="0.2">
      <c r="A23" s="11" t="s">
        <v>495</v>
      </c>
      <c r="B23" s="40"/>
      <c r="C23" s="222" t="s">
        <v>496</v>
      </c>
      <c r="D23" s="222"/>
      <c r="E23" s="40"/>
      <c r="F23" s="44">
        <v>550000</v>
      </c>
      <c r="G23" s="126">
        <f>G24</f>
        <v>73309</v>
      </c>
    </row>
    <row r="24" spans="1:7" ht="63" x14ac:dyDescent="0.2">
      <c r="A24" s="11" t="s">
        <v>477</v>
      </c>
      <c r="B24" s="40"/>
      <c r="C24" s="222"/>
      <c r="D24" s="222"/>
      <c r="E24" s="40" t="s">
        <v>478</v>
      </c>
      <c r="F24" s="44">
        <v>550000</v>
      </c>
      <c r="G24" s="126">
        <v>73309</v>
      </c>
    </row>
    <row r="25" spans="1:7" ht="30.2" hidden="1" x14ac:dyDescent="0.25">
      <c r="A25" s="11" t="s">
        <v>497</v>
      </c>
      <c r="B25" s="40"/>
      <c r="C25" s="222" t="s">
        <v>498</v>
      </c>
      <c r="D25" s="222"/>
      <c r="E25" s="40"/>
      <c r="F25" s="44">
        <v>20000</v>
      </c>
      <c r="G25" s="126">
        <f>G26</f>
        <v>0</v>
      </c>
    </row>
    <row r="26" spans="1:7" ht="45.2" hidden="1" x14ac:dyDescent="0.25">
      <c r="A26" s="11" t="s">
        <v>477</v>
      </c>
      <c r="B26" s="40"/>
      <c r="C26" s="222"/>
      <c r="D26" s="222"/>
      <c r="E26" s="40" t="s">
        <v>478</v>
      </c>
      <c r="F26" s="44">
        <v>20000</v>
      </c>
      <c r="G26" s="126">
        <v>0</v>
      </c>
    </row>
    <row r="27" spans="1:7" ht="63" x14ac:dyDescent="0.2">
      <c r="A27" s="59" t="s">
        <v>499</v>
      </c>
      <c r="B27" s="60"/>
      <c r="C27" s="228" t="s">
        <v>500</v>
      </c>
      <c r="D27" s="228"/>
      <c r="E27" s="60"/>
      <c r="F27" s="127">
        <v>242581619</v>
      </c>
      <c r="G27" s="128">
        <f>G28+G37+G54+G67+G71</f>
        <v>51363896.950000003</v>
      </c>
    </row>
    <row r="28" spans="1:7" ht="47.25" x14ac:dyDescent="0.2">
      <c r="A28" s="57" t="s">
        <v>501</v>
      </c>
      <c r="B28" s="58"/>
      <c r="C28" s="224" t="s">
        <v>502</v>
      </c>
      <c r="D28" s="224"/>
      <c r="E28" s="58"/>
      <c r="F28" s="125">
        <v>37239195</v>
      </c>
      <c r="G28" s="126">
        <f>G29+G31+G33+G35</f>
        <v>9858104.1500000004</v>
      </c>
    </row>
    <row r="29" spans="1:7" ht="30.2" hidden="1" x14ac:dyDescent="0.25">
      <c r="A29" s="11" t="s">
        <v>503</v>
      </c>
      <c r="B29" s="40"/>
      <c r="C29" s="222" t="s">
        <v>504</v>
      </c>
      <c r="D29" s="222"/>
      <c r="E29" s="40"/>
      <c r="F29" s="44">
        <v>40000</v>
      </c>
      <c r="G29" s="126">
        <f>G30</f>
        <v>0</v>
      </c>
    </row>
    <row r="30" spans="1:7" ht="45.2" hidden="1" x14ac:dyDescent="0.25">
      <c r="A30" s="11" t="s">
        <v>477</v>
      </c>
      <c r="B30" s="40"/>
      <c r="C30" s="222"/>
      <c r="D30" s="222"/>
      <c r="E30" s="40" t="s">
        <v>478</v>
      </c>
      <c r="F30" s="44">
        <v>40000</v>
      </c>
      <c r="G30" s="126">
        <v>0</v>
      </c>
    </row>
    <row r="31" spans="1:7" ht="47.25" x14ac:dyDescent="0.2">
      <c r="A31" s="11" t="s">
        <v>505</v>
      </c>
      <c r="B31" s="40"/>
      <c r="C31" s="222" t="s">
        <v>506</v>
      </c>
      <c r="D31" s="222"/>
      <c r="E31" s="40"/>
      <c r="F31" s="44">
        <v>8007846</v>
      </c>
      <c r="G31" s="126">
        <f>G32</f>
        <v>1260104.1499999999</v>
      </c>
    </row>
    <row r="32" spans="1:7" ht="63" x14ac:dyDescent="0.2">
      <c r="A32" s="11" t="s">
        <v>477</v>
      </c>
      <c r="B32" s="40"/>
      <c r="C32" s="222"/>
      <c r="D32" s="222"/>
      <c r="E32" s="40" t="s">
        <v>478</v>
      </c>
      <c r="F32" s="44">
        <v>8007846</v>
      </c>
      <c r="G32" s="126">
        <v>1260104.1499999999</v>
      </c>
    </row>
    <row r="33" spans="1:7" ht="47.25" x14ac:dyDescent="0.2">
      <c r="A33" s="11" t="s">
        <v>507</v>
      </c>
      <c r="B33" s="40"/>
      <c r="C33" s="222" t="s">
        <v>508</v>
      </c>
      <c r="D33" s="222"/>
      <c r="E33" s="40"/>
      <c r="F33" s="44">
        <v>18974377</v>
      </c>
      <c r="G33" s="126">
        <f>G34</f>
        <v>6000000</v>
      </c>
    </row>
    <row r="34" spans="1:7" ht="63" x14ac:dyDescent="0.2">
      <c r="A34" s="11" t="s">
        <v>477</v>
      </c>
      <c r="B34" s="40"/>
      <c r="C34" s="222"/>
      <c r="D34" s="222"/>
      <c r="E34" s="40" t="s">
        <v>478</v>
      </c>
      <c r="F34" s="44">
        <v>18974377</v>
      </c>
      <c r="G34" s="126">
        <v>6000000</v>
      </c>
    </row>
    <row r="35" spans="1:7" ht="47.25" x14ac:dyDescent="0.2">
      <c r="A35" s="11" t="s">
        <v>507</v>
      </c>
      <c r="B35" s="40"/>
      <c r="C35" s="222" t="s">
        <v>509</v>
      </c>
      <c r="D35" s="222"/>
      <c r="E35" s="40"/>
      <c r="F35" s="44">
        <v>10216972</v>
      </c>
      <c r="G35" s="126">
        <f>G36</f>
        <v>2598000</v>
      </c>
    </row>
    <row r="36" spans="1:7" ht="63" x14ac:dyDescent="0.2">
      <c r="A36" s="11" t="s">
        <v>477</v>
      </c>
      <c r="B36" s="40"/>
      <c r="C36" s="222"/>
      <c r="D36" s="222"/>
      <c r="E36" s="40" t="s">
        <v>478</v>
      </c>
      <c r="F36" s="44">
        <v>10216972</v>
      </c>
      <c r="G36" s="126">
        <v>2598000</v>
      </c>
    </row>
    <row r="37" spans="1:7" ht="31.5" x14ac:dyDescent="0.2">
      <c r="A37" s="57" t="s">
        <v>510</v>
      </c>
      <c r="B37" s="58"/>
      <c r="C37" s="224" t="s">
        <v>511</v>
      </c>
      <c r="D37" s="224"/>
      <c r="E37" s="58"/>
      <c r="F37" s="125">
        <v>147317830</v>
      </c>
      <c r="G37" s="126">
        <f>G38+G40+G42+G44+G46+G48+G50+G52</f>
        <v>27403734.910000004</v>
      </c>
    </row>
    <row r="38" spans="1:7" ht="30.2" hidden="1" x14ac:dyDescent="0.25">
      <c r="A38" s="11" t="s">
        <v>485</v>
      </c>
      <c r="B38" s="40"/>
      <c r="C38" s="222" t="s">
        <v>512</v>
      </c>
      <c r="D38" s="222"/>
      <c r="E38" s="40"/>
      <c r="F38" s="44">
        <v>40000</v>
      </c>
      <c r="G38" s="126">
        <f>G39</f>
        <v>0</v>
      </c>
    </row>
    <row r="39" spans="1:7" ht="30.2" hidden="1" x14ac:dyDescent="0.25">
      <c r="A39" s="11" t="s">
        <v>513</v>
      </c>
      <c r="B39" s="40"/>
      <c r="C39" s="222"/>
      <c r="D39" s="222"/>
      <c r="E39" s="40" t="s">
        <v>514</v>
      </c>
      <c r="F39" s="44">
        <v>40000</v>
      </c>
      <c r="G39" s="126">
        <v>0</v>
      </c>
    </row>
    <row r="40" spans="1:7" ht="47.25" x14ac:dyDescent="0.2">
      <c r="A40" s="11" t="s">
        <v>515</v>
      </c>
      <c r="B40" s="40"/>
      <c r="C40" s="222" t="s">
        <v>516</v>
      </c>
      <c r="D40" s="222"/>
      <c r="E40" s="40"/>
      <c r="F40" s="44">
        <v>69477778</v>
      </c>
      <c r="G40" s="126">
        <f>G41</f>
        <v>8341565.1500000004</v>
      </c>
    </row>
    <row r="41" spans="1:7" ht="63" x14ac:dyDescent="0.2">
      <c r="A41" s="11" t="s">
        <v>477</v>
      </c>
      <c r="B41" s="40"/>
      <c r="C41" s="222"/>
      <c r="D41" s="222"/>
      <c r="E41" s="40" t="s">
        <v>478</v>
      </c>
      <c r="F41" s="44">
        <v>69477778</v>
      </c>
      <c r="G41" s="126">
        <v>8341565.1500000004</v>
      </c>
    </row>
    <row r="42" spans="1:7" x14ac:dyDescent="0.2">
      <c r="A42" s="11" t="s">
        <v>517</v>
      </c>
      <c r="B42" s="40"/>
      <c r="C42" s="222" t="s">
        <v>518</v>
      </c>
      <c r="D42" s="222"/>
      <c r="E42" s="40"/>
      <c r="F42" s="44">
        <v>2300000</v>
      </c>
      <c r="G42" s="126">
        <f>G43</f>
        <v>346664.2</v>
      </c>
    </row>
    <row r="43" spans="1:7" ht="63" x14ac:dyDescent="0.2">
      <c r="A43" s="11" t="s">
        <v>477</v>
      </c>
      <c r="B43" s="40"/>
      <c r="C43" s="222"/>
      <c r="D43" s="222"/>
      <c r="E43" s="40" t="s">
        <v>478</v>
      </c>
      <c r="F43" s="44">
        <v>2300000</v>
      </c>
      <c r="G43" s="126">
        <v>346664.2</v>
      </c>
    </row>
    <row r="44" spans="1:7" ht="47.25" x14ac:dyDescent="0.2">
      <c r="A44" s="11" t="s">
        <v>507</v>
      </c>
      <c r="B44" s="40"/>
      <c r="C44" s="222" t="s">
        <v>519</v>
      </c>
      <c r="D44" s="222"/>
      <c r="E44" s="40"/>
      <c r="F44" s="44">
        <v>42656720</v>
      </c>
      <c r="G44" s="126">
        <f>G45</f>
        <v>11704000</v>
      </c>
    </row>
    <row r="45" spans="1:7" ht="63" x14ac:dyDescent="0.2">
      <c r="A45" s="11" t="s">
        <v>477</v>
      </c>
      <c r="B45" s="40"/>
      <c r="C45" s="222"/>
      <c r="D45" s="222"/>
      <c r="E45" s="40" t="s">
        <v>478</v>
      </c>
      <c r="F45" s="44">
        <v>42656720</v>
      </c>
      <c r="G45" s="126">
        <v>11704000</v>
      </c>
    </row>
    <row r="46" spans="1:7" x14ac:dyDescent="0.2">
      <c r="A46" s="11" t="s">
        <v>517</v>
      </c>
      <c r="B46" s="40"/>
      <c r="C46" s="222" t="s">
        <v>520</v>
      </c>
      <c r="D46" s="222"/>
      <c r="E46" s="40"/>
      <c r="F46" s="44">
        <v>4500000</v>
      </c>
      <c r="G46" s="126">
        <f>G47</f>
        <v>225185.6</v>
      </c>
    </row>
    <row r="47" spans="1:7" ht="63" x14ac:dyDescent="0.2">
      <c r="A47" s="11" t="s">
        <v>477</v>
      </c>
      <c r="B47" s="40"/>
      <c r="C47" s="222"/>
      <c r="D47" s="222"/>
      <c r="E47" s="40" t="s">
        <v>478</v>
      </c>
      <c r="F47" s="44">
        <v>4500000</v>
      </c>
      <c r="G47" s="126">
        <v>225185.6</v>
      </c>
    </row>
    <row r="48" spans="1:7" ht="63" x14ac:dyDescent="0.2">
      <c r="A48" s="11" t="s">
        <v>521</v>
      </c>
      <c r="B48" s="40"/>
      <c r="C48" s="222" t="s">
        <v>522</v>
      </c>
      <c r="D48" s="222"/>
      <c r="E48" s="40"/>
      <c r="F48" s="44">
        <v>800000</v>
      </c>
      <c r="G48" s="126">
        <f>G49</f>
        <v>123319.96</v>
      </c>
    </row>
    <row r="49" spans="1:7" ht="63" x14ac:dyDescent="0.2">
      <c r="A49" s="11" t="s">
        <v>477</v>
      </c>
      <c r="B49" s="40"/>
      <c r="C49" s="222"/>
      <c r="D49" s="222"/>
      <c r="E49" s="40" t="s">
        <v>478</v>
      </c>
      <c r="F49" s="44">
        <v>800000</v>
      </c>
      <c r="G49" s="126">
        <v>123319.96</v>
      </c>
    </row>
    <row r="50" spans="1:7" ht="75.400000000000006" hidden="1" x14ac:dyDescent="0.25">
      <c r="A50" s="11" t="s">
        <v>523</v>
      </c>
      <c r="B50" s="40"/>
      <c r="C50" s="222" t="s">
        <v>524</v>
      </c>
      <c r="D50" s="222"/>
      <c r="E50" s="40"/>
      <c r="F50" s="44">
        <v>900000</v>
      </c>
      <c r="G50" s="126">
        <f>G51</f>
        <v>0</v>
      </c>
    </row>
    <row r="51" spans="1:7" ht="45.2" hidden="1" x14ac:dyDescent="0.25">
      <c r="A51" s="11" t="s">
        <v>477</v>
      </c>
      <c r="B51" s="40"/>
      <c r="C51" s="222"/>
      <c r="D51" s="222"/>
      <c r="E51" s="40" t="s">
        <v>478</v>
      </c>
      <c r="F51" s="44">
        <v>900000</v>
      </c>
      <c r="G51" s="126">
        <v>0</v>
      </c>
    </row>
    <row r="52" spans="1:7" ht="47.25" x14ac:dyDescent="0.2">
      <c r="A52" s="11" t="s">
        <v>507</v>
      </c>
      <c r="B52" s="40"/>
      <c r="C52" s="222" t="s">
        <v>525</v>
      </c>
      <c r="D52" s="222"/>
      <c r="E52" s="40"/>
      <c r="F52" s="44">
        <v>26643332</v>
      </c>
      <c r="G52" s="126">
        <f>G53</f>
        <v>6663000</v>
      </c>
    </row>
    <row r="53" spans="1:7" ht="63" x14ac:dyDescent="0.2">
      <c r="A53" s="11" t="s">
        <v>477</v>
      </c>
      <c r="B53" s="40"/>
      <c r="C53" s="222"/>
      <c r="D53" s="222"/>
      <c r="E53" s="40" t="s">
        <v>478</v>
      </c>
      <c r="F53" s="44">
        <v>26643332</v>
      </c>
      <c r="G53" s="126">
        <v>6663000</v>
      </c>
    </row>
    <row r="54" spans="1:7" ht="47.25" x14ac:dyDescent="0.2">
      <c r="A54" s="57" t="s">
        <v>526</v>
      </c>
      <c r="B54" s="58"/>
      <c r="C54" s="224" t="s">
        <v>527</v>
      </c>
      <c r="D54" s="224"/>
      <c r="E54" s="58"/>
      <c r="F54" s="125">
        <v>27504887</v>
      </c>
      <c r="G54" s="126">
        <f>G55+G57+G59+G61+G63+G65</f>
        <v>7906189.4299999997</v>
      </c>
    </row>
    <row r="55" spans="1:7" x14ac:dyDescent="0.2">
      <c r="A55" s="11" t="s">
        <v>528</v>
      </c>
      <c r="B55" s="40"/>
      <c r="C55" s="222" t="s">
        <v>529</v>
      </c>
      <c r="D55" s="222"/>
      <c r="E55" s="40"/>
      <c r="F55" s="44">
        <v>5524374</v>
      </c>
      <c r="G55" s="126">
        <f>G56</f>
        <v>1900000</v>
      </c>
    </row>
    <row r="56" spans="1:7" ht="63" x14ac:dyDescent="0.2">
      <c r="A56" s="11" t="s">
        <v>477</v>
      </c>
      <c r="B56" s="40"/>
      <c r="C56" s="222"/>
      <c r="D56" s="222"/>
      <c r="E56" s="40" t="s">
        <v>478</v>
      </c>
      <c r="F56" s="44">
        <v>5524374</v>
      </c>
      <c r="G56" s="126">
        <v>1900000</v>
      </c>
    </row>
    <row r="57" spans="1:7" x14ac:dyDescent="0.2">
      <c r="A57" s="11" t="s">
        <v>517</v>
      </c>
      <c r="B57" s="40"/>
      <c r="C57" s="222" t="s">
        <v>530</v>
      </c>
      <c r="D57" s="222"/>
      <c r="E57" s="40"/>
      <c r="F57" s="44">
        <v>200000</v>
      </c>
      <c r="G57" s="126">
        <f>G58</f>
        <v>41189.43</v>
      </c>
    </row>
    <row r="58" spans="1:7" ht="63" x14ac:dyDescent="0.2">
      <c r="A58" s="11" t="s">
        <v>477</v>
      </c>
      <c r="B58" s="40"/>
      <c r="C58" s="222"/>
      <c r="D58" s="222"/>
      <c r="E58" s="40" t="s">
        <v>478</v>
      </c>
      <c r="F58" s="44">
        <v>200000</v>
      </c>
      <c r="G58" s="126">
        <v>41189.43</v>
      </c>
    </row>
    <row r="59" spans="1:7" ht="47.25" x14ac:dyDescent="0.2">
      <c r="A59" s="11" t="s">
        <v>507</v>
      </c>
      <c r="B59" s="40"/>
      <c r="C59" s="222" t="s">
        <v>531</v>
      </c>
      <c r="D59" s="222"/>
      <c r="E59" s="40"/>
      <c r="F59" s="44">
        <v>13638190</v>
      </c>
      <c r="G59" s="126">
        <f>G60</f>
        <v>4000000</v>
      </c>
    </row>
    <row r="60" spans="1:7" ht="63" x14ac:dyDescent="0.2">
      <c r="A60" s="11" t="s">
        <v>477</v>
      </c>
      <c r="B60" s="40"/>
      <c r="C60" s="222"/>
      <c r="D60" s="222"/>
      <c r="E60" s="40" t="s">
        <v>478</v>
      </c>
      <c r="F60" s="44">
        <v>13638190</v>
      </c>
      <c r="G60" s="126">
        <v>4000000</v>
      </c>
    </row>
    <row r="61" spans="1:7" ht="30.2" hidden="1" x14ac:dyDescent="0.25">
      <c r="A61" s="11" t="s">
        <v>532</v>
      </c>
      <c r="B61" s="40"/>
      <c r="C61" s="222" t="s">
        <v>533</v>
      </c>
      <c r="D61" s="222"/>
      <c r="E61" s="40"/>
      <c r="F61" s="44">
        <v>100000</v>
      </c>
      <c r="G61" s="126">
        <f>G62</f>
        <v>0</v>
      </c>
    </row>
    <row r="62" spans="1:7" ht="45.2" hidden="1" x14ac:dyDescent="0.25">
      <c r="A62" s="11" t="s">
        <v>477</v>
      </c>
      <c r="B62" s="40"/>
      <c r="C62" s="222"/>
      <c r="D62" s="222"/>
      <c r="E62" s="40" t="s">
        <v>478</v>
      </c>
      <c r="F62" s="44">
        <v>100000</v>
      </c>
      <c r="G62" s="126">
        <v>0</v>
      </c>
    </row>
    <row r="63" spans="1:7" ht="47.25" x14ac:dyDescent="0.2">
      <c r="A63" s="11" t="s">
        <v>507</v>
      </c>
      <c r="B63" s="40"/>
      <c r="C63" s="222" t="s">
        <v>534</v>
      </c>
      <c r="D63" s="222"/>
      <c r="E63" s="40"/>
      <c r="F63" s="44">
        <v>7860000</v>
      </c>
      <c r="G63" s="126">
        <f>G64</f>
        <v>1965000</v>
      </c>
    </row>
    <row r="64" spans="1:7" ht="63" x14ac:dyDescent="0.2">
      <c r="A64" s="11" t="s">
        <v>477</v>
      </c>
      <c r="B64" s="40"/>
      <c r="C64" s="222"/>
      <c r="D64" s="222"/>
      <c r="E64" s="40" t="s">
        <v>478</v>
      </c>
      <c r="F64" s="44">
        <v>7860000</v>
      </c>
      <c r="G64" s="126">
        <v>1965000</v>
      </c>
    </row>
    <row r="65" spans="1:7" ht="30.2" hidden="1" x14ac:dyDescent="0.25">
      <c r="A65" s="11" t="s">
        <v>535</v>
      </c>
      <c r="B65" s="40"/>
      <c r="C65" s="222" t="s">
        <v>536</v>
      </c>
      <c r="D65" s="222"/>
      <c r="E65" s="40"/>
      <c r="F65" s="44">
        <v>182323</v>
      </c>
      <c r="G65" s="126">
        <f>G66</f>
        <v>0</v>
      </c>
    </row>
    <row r="66" spans="1:7" ht="45.2" hidden="1" x14ac:dyDescent="0.25">
      <c r="A66" s="11" t="s">
        <v>477</v>
      </c>
      <c r="B66" s="40"/>
      <c r="C66" s="222"/>
      <c r="D66" s="222"/>
      <c r="E66" s="40" t="s">
        <v>478</v>
      </c>
      <c r="F66" s="44">
        <v>182323</v>
      </c>
      <c r="G66" s="126">
        <v>0</v>
      </c>
    </row>
    <row r="67" spans="1:7" ht="31.5" x14ac:dyDescent="0.2">
      <c r="A67" s="57" t="s">
        <v>537</v>
      </c>
      <c r="B67" s="58"/>
      <c r="C67" s="224" t="s">
        <v>538</v>
      </c>
      <c r="D67" s="224"/>
      <c r="E67" s="58"/>
      <c r="F67" s="125">
        <v>30519707</v>
      </c>
      <c r="G67" s="129">
        <f>G68</f>
        <v>6039618.3499999996</v>
      </c>
    </row>
    <row r="68" spans="1:7" ht="31.5" x14ac:dyDescent="0.2">
      <c r="A68" s="11" t="s">
        <v>539</v>
      </c>
      <c r="B68" s="40"/>
      <c r="C68" s="222" t="s">
        <v>540</v>
      </c>
      <c r="D68" s="222"/>
      <c r="E68" s="40"/>
      <c r="F68" s="44">
        <v>30519707</v>
      </c>
      <c r="G68" s="126">
        <f>G69+G70</f>
        <v>6039618.3499999996</v>
      </c>
    </row>
    <row r="69" spans="1:7" ht="110.25" x14ac:dyDescent="0.2">
      <c r="A69" s="11" t="s">
        <v>541</v>
      </c>
      <c r="B69" s="40"/>
      <c r="C69" s="222"/>
      <c r="D69" s="222"/>
      <c r="E69" s="40" t="s">
        <v>542</v>
      </c>
      <c r="F69" s="44">
        <v>30519358</v>
      </c>
      <c r="G69" s="126">
        <v>6039618.3499999996</v>
      </c>
    </row>
    <row r="70" spans="1:7" ht="45.2" hidden="1" x14ac:dyDescent="0.25">
      <c r="A70" s="11" t="s">
        <v>543</v>
      </c>
      <c r="B70" s="40"/>
      <c r="C70" s="222"/>
      <c r="D70" s="222"/>
      <c r="E70" s="40" t="s">
        <v>544</v>
      </c>
      <c r="F70" s="44">
        <v>349</v>
      </c>
      <c r="G70" s="126">
        <v>0</v>
      </c>
    </row>
    <row r="71" spans="1:7" ht="47.25" x14ac:dyDescent="0.2">
      <c r="A71" s="57" t="s">
        <v>1076</v>
      </c>
      <c r="B71" s="58"/>
      <c r="C71" s="224" t="s">
        <v>1073</v>
      </c>
      <c r="D71" s="224"/>
      <c r="E71" s="58"/>
      <c r="F71" s="125">
        <f>F72</f>
        <v>156250.10999999999</v>
      </c>
      <c r="G71" s="129">
        <f>G72</f>
        <v>156250.10999999999</v>
      </c>
    </row>
    <row r="72" spans="1:7" ht="56.25" customHeight="1" x14ac:dyDescent="0.2">
      <c r="A72" s="11" t="s">
        <v>1077</v>
      </c>
      <c r="B72" s="40"/>
      <c r="C72" s="222" t="s">
        <v>1075</v>
      </c>
      <c r="D72" s="222"/>
      <c r="E72" s="40"/>
      <c r="F72" s="44">
        <f>F73</f>
        <v>156250.10999999999</v>
      </c>
      <c r="G72" s="126">
        <f>G73</f>
        <v>156250.10999999999</v>
      </c>
    </row>
    <row r="73" spans="1:7" ht="110.25" x14ac:dyDescent="0.2">
      <c r="A73" s="11" t="s">
        <v>541</v>
      </c>
      <c r="B73" s="40"/>
      <c r="C73" s="222"/>
      <c r="D73" s="222"/>
      <c r="E73" s="40" t="s">
        <v>542</v>
      </c>
      <c r="F73" s="44">
        <v>156250.10999999999</v>
      </c>
      <c r="G73" s="126">
        <v>156250.10999999999</v>
      </c>
    </row>
    <row r="74" spans="1:7" ht="78.75" x14ac:dyDescent="0.2">
      <c r="A74" s="59" t="s">
        <v>545</v>
      </c>
      <c r="B74" s="60"/>
      <c r="C74" s="228" t="s">
        <v>546</v>
      </c>
      <c r="D74" s="228"/>
      <c r="E74" s="60"/>
      <c r="F74" s="127">
        <v>215500</v>
      </c>
      <c r="G74" s="128">
        <f>G75+G78</f>
        <v>16100</v>
      </c>
    </row>
    <row r="75" spans="1:7" ht="31.5" x14ac:dyDescent="0.2">
      <c r="A75" s="57" t="s">
        <v>547</v>
      </c>
      <c r="B75" s="58"/>
      <c r="C75" s="224" t="s">
        <v>548</v>
      </c>
      <c r="D75" s="224"/>
      <c r="E75" s="58"/>
      <c r="F75" s="125">
        <v>200000</v>
      </c>
      <c r="G75" s="126">
        <f>G76</f>
        <v>16100</v>
      </c>
    </row>
    <row r="76" spans="1:7" ht="31.5" x14ac:dyDescent="0.2">
      <c r="A76" s="11" t="s">
        <v>549</v>
      </c>
      <c r="B76" s="40"/>
      <c r="C76" s="222" t="s">
        <v>550</v>
      </c>
      <c r="D76" s="222"/>
      <c r="E76" s="40"/>
      <c r="F76" s="44">
        <v>200000</v>
      </c>
      <c r="G76" s="126">
        <f>G77</f>
        <v>16100</v>
      </c>
    </row>
    <row r="77" spans="1:7" ht="63" x14ac:dyDescent="0.2">
      <c r="A77" s="11" t="s">
        <v>477</v>
      </c>
      <c r="B77" s="40"/>
      <c r="C77" s="222"/>
      <c r="D77" s="222"/>
      <c r="E77" s="40" t="s">
        <v>478</v>
      </c>
      <c r="F77" s="44">
        <v>200000</v>
      </c>
      <c r="G77" s="126">
        <v>16100</v>
      </c>
    </row>
    <row r="78" spans="1:7" ht="30.2" hidden="1" x14ac:dyDescent="0.25">
      <c r="A78" s="57" t="s">
        <v>551</v>
      </c>
      <c r="B78" s="58"/>
      <c r="C78" s="224" t="s">
        <v>552</v>
      </c>
      <c r="D78" s="224"/>
      <c r="E78" s="58"/>
      <c r="F78" s="125">
        <v>15500</v>
      </c>
      <c r="G78" s="126">
        <f>G79</f>
        <v>0</v>
      </c>
    </row>
    <row r="79" spans="1:7" ht="30.2" hidden="1" x14ac:dyDescent="0.25">
      <c r="A79" s="11" t="s">
        <v>553</v>
      </c>
      <c r="B79" s="40"/>
      <c r="C79" s="222" t="s">
        <v>554</v>
      </c>
      <c r="D79" s="222"/>
      <c r="E79" s="40"/>
      <c r="F79" s="44">
        <v>15500</v>
      </c>
      <c r="G79" s="126">
        <f>G80</f>
        <v>0</v>
      </c>
    </row>
    <row r="80" spans="1:7" ht="45.2" hidden="1" x14ac:dyDescent="0.25">
      <c r="A80" s="36" t="s">
        <v>477</v>
      </c>
      <c r="B80" s="61"/>
      <c r="C80" s="229"/>
      <c r="D80" s="229"/>
      <c r="E80" s="61" t="s">
        <v>478</v>
      </c>
      <c r="F80" s="130">
        <v>15500</v>
      </c>
      <c r="G80" s="131">
        <v>0</v>
      </c>
    </row>
    <row r="81" spans="1:7" ht="63" x14ac:dyDescent="0.2">
      <c r="A81" s="53" t="s">
        <v>555</v>
      </c>
      <c r="B81" s="54"/>
      <c r="C81" s="226" t="s">
        <v>556</v>
      </c>
      <c r="D81" s="226"/>
      <c r="E81" s="54"/>
      <c r="F81" s="121">
        <v>1554445944</v>
      </c>
      <c r="G81" s="122">
        <f>G82+G182+G186+G201+G209</f>
        <v>363830289.36000001</v>
      </c>
    </row>
    <row r="82" spans="1:7" ht="63" x14ac:dyDescent="0.2">
      <c r="A82" s="55" t="s">
        <v>557</v>
      </c>
      <c r="B82" s="56"/>
      <c r="C82" s="227" t="s">
        <v>558</v>
      </c>
      <c r="D82" s="227"/>
      <c r="E82" s="56"/>
      <c r="F82" s="123">
        <v>1223095129</v>
      </c>
      <c r="G82" s="124">
        <f>G83+G101++G120+G132+G137+G144+G151+G164+G170+G176+G179</f>
        <v>346499700.53000003</v>
      </c>
    </row>
    <row r="83" spans="1:7" ht="47.25" x14ac:dyDescent="0.2">
      <c r="A83" s="57" t="s">
        <v>559</v>
      </c>
      <c r="B83" s="58"/>
      <c r="C83" s="224" t="s">
        <v>560</v>
      </c>
      <c r="D83" s="224"/>
      <c r="E83" s="58"/>
      <c r="F83" s="125">
        <v>438176061</v>
      </c>
      <c r="G83" s="132">
        <f>G84+G88+G90+G92+G95+G99</f>
        <v>120629108.42000002</v>
      </c>
    </row>
    <row r="84" spans="1:7" ht="31.5" x14ac:dyDescent="0.2">
      <c r="A84" s="11" t="s">
        <v>561</v>
      </c>
      <c r="B84" s="40"/>
      <c r="C84" s="222" t="s">
        <v>562</v>
      </c>
      <c r="D84" s="222"/>
      <c r="E84" s="40"/>
      <c r="F84" s="44">
        <v>173659242</v>
      </c>
      <c r="G84" s="126">
        <f>G85+G86+G87</f>
        <v>48198149.790000007</v>
      </c>
    </row>
    <row r="85" spans="1:7" ht="110.25" x14ac:dyDescent="0.2">
      <c r="A85" s="11" t="s">
        <v>541</v>
      </c>
      <c r="B85" s="40"/>
      <c r="C85" s="222"/>
      <c r="D85" s="222"/>
      <c r="E85" s="40" t="s">
        <v>542</v>
      </c>
      <c r="F85" s="44">
        <v>68847746</v>
      </c>
      <c r="G85" s="126">
        <v>18536805.629999999</v>
      </c>
    </row>
    <row r="86" spans="1:7" ht="47.25" x14ac:dyDescent="0.2">
      <c r="A86" s="11" t="s">
        <v>543</v>
      </c>
      <c r="B86" s="40"/>
      <c r="C86" s="222"/>
      <c r="D86" s="222"/>
      <c r="E86" s="40" t="s">
        <v>544</v>
      </c>
      <c r="F86" s="44">
        <v>98428648</v>
      </c>
      <c r="G86" s="126">
        <v>28095661.32</v>
      </c>
    </row>
    <row r="87" spans="1:7" x14ac:dyDescent="0.2">
      <c r="A87" s="11" t="s">
        <v>563</v>
      </c>
      <c r="B87" s="40"/>
      <c r="C87" s="222"/>
      <c r="D87" s="222"/>
      <c r="E87" s="40" t="s">
        <v>564</v>
      </c>
      <c r="F87" s="44">
        <v>6382848</v>
      </c>
      <c r="G87" s="126">
        <v>1565682.84</v>
      </c>
    </row>
    <row r="88" spans="1:7" ht="31.5" x14ac:dyDescent="0.2">
      <c r="A88" s="11" t="s">
        <v>565</v>
      </c>
      <c r="B88" s="40"/>
      <c r="C88" s="222" t="s">
        <v>566</v>
      </c>
      <c r="D88" s="222"/>
      <c r="E88" s="40"/>
      <c r="F88" s="44">
        <v>13736615</v>
      </c>
      <c r="G88" s="126">
        <f>G89</f>
        <v>6951396.8099999996</v>
      </c>
    </row>
    <row r="89" spans="1:7" ht="63" x14ac:dyDescent="0.2">
      <c r="A89" s="11" t="s">
        <v>477</v>
      </c>
      <c r="B89" s="40"/>
      <c r="C89" s="222"/>
      <c r="D89" s="222"/>
      <c r="E89" s="40" t="s">
        <v>478</v>
      </c>
      <c r="F89" s="44">
        <v>13736615</v>
      </c>
      <c r="G89" s="126">
        <v>6951396.8099999996</v>
      </c>
    </row>
    <row r="90" spans="1:7" ht="63" x14ac:dyDescent="0.2">
      <c r="A90" s="11" t="s">
        <v>567</v>
      </c>
      <c r="B90" s="40"/>
      <c r="C90" s="222" t="s">
        <v>568</v>
      </c>
      <c r="D90" s="222"/>
      <c r="E90" s="40"/>
      <c r="F90" s="44">
        <v>1757700</v>
      </c>
      <c r="G90" s="126">
        <f>G91</f>
        <v>494262.31</v>
      </c>
    </row>
    <row r="91" spans="1:7" ht="110.25" x14ac:dyDescent="0.2">
      <c r="A91" s="11" t="s">
        <v>541</v>
      </c>
      <c r="B91" s="40"/>
      <c r="C91" s="222"/>
      <c r="D91" s="222"/>
      <c r="E91" s="40" t="s">
        <v>542</v>
      </c>
      <c r="F91" s="44">
        <v>1757700</v>
      </c>
      <c r="G91" s="126">
        <v>494262.31</v>
      </c>
    </row>
    <row r="92" spans="1:7" ht="94.5" x14ac:dyDescent="0.2">
      <c r="A92" s="11" t="s">
        <v>569</v>
      </c>
      <c r="B92" s="40"/>
      <c r="C92" s="222" t="s">
        <v>570</v>
      </c>
      <c r="D92" s="222"/>
      <c r="E92" s="40"/>
      <c r="F92" s="44">
        <v>1394491</v>
      </c>
      <c r="G92" s="126">
        <f>G93+G94</f>
        <v>287395.88</v>
      </c>
    </row>
    <row r="93" spans="1:7" ht="47.25" x14ac:dyDescent="0.2">
      <c r="A93" s="11" t="s">
        <v>543</v>
      </c>
      <c r="B93" s="40"/>
      <c r="C93" s="222"/>
      <c r="D93" s="222"/>
      <c r="E93" s="40" t="s">
        <v>544</v>
      </c>
      <c r="F93" s="44">
        <v>1340491</v>
      </c>
      <c r="G93" s="126">
        <v>287395.88</v>
      </c>
    </row>
    <row r="94" spans="1:7" ht="45.2" hidden="1" x14ac:dyDescent="0.25">
      <c r="A94" s="11" t="s">
        <v>477</v>
      </c>
      <c r="B94" s="40"/>
      <c r="C94" s="222"/>
      <c r="D94" s="222"/>
      <c r="E94" s="40" t="s">
        <v>478</v>
      </c>
      <c r="F94" s="44">
        <v>54000</v>
      </c>
      <c r="G94" s="126">
        <v>0</v>
      </c>
    </row>
    <row r="95" spans="1:7" ht="31.5" x14ac:dyDescent="0.2">
      <c r="A95" s="11" t="s">
        <v>571</v>
      </c>
      <c r="B95" s="40"/>
      <c r="C95" s="222" t="s">
        <v>572</v>
      </c>
      <c r="D95" s="222"/>
      <c r="E95" s="40"/>
      <c r="F95" s="44">
        <v>246758013</v>
      </c>
      <c r="G95" s="126">
        <f>G96+G97+G98</f>
        <v>64515339.580000006</v>
      </c>
    </row>
    <row r="96" spans="1:7" ht="110.25" x14ac:dyDescent="0.2">
      <c r="A96" s="11" t="s">
        <v>541</v>
      </c>
      <c r="B96" s="40"/>
      <c r="C96" s="222"/>
      <c r="D96" s="222"/>
      <c r="E96" s="40" t="s">
        <v>542</v>
      </c>
      <c r="F96" s="44">
        <v>222056786</v>
      </c>
      <c r="G96" s="126">
        <v>56844531.490000002</v>
      </c>
    </row>
    <row r="97" spans="1:7" ht="47.25" x14ac:dyDescent="0.2">
      <c r="A97" s="11" t="s">
        <v>543</v>
      </c>
      <c r="B97" s="40"/>
      <c r="C97" s="222"/>
      <c r="D97" s="222"/>
      <c r="E97" s="40" t="s">
        <v>544</v>
      </c>
      <c r="F97" s="44">
        <v>4750239</v>
      </c>
      <c r="G97" s="126">
        <v>218258.09</v>
      </c>
    </row>
    <row r="98" spans="1:7" ht="63" x14ac:dyDescent="0.2">
      <c r="A98" s="11" t="s">
        <v>477</v>
      </c>
      <c r="B98" s="40"/>
      <c r="C98" s="222"/>
      <c r="D98" s="222"/>
      <c r="E98" s="40" t="s">
        <v>478</v>
      </c>
      <c r="F98" s="44">
        <v>19950988</v>
      </c>
      <c r="G98" s="126">
        <v>7452550</v>
      </c>
    </row>
    <row r="99" spans="1:7" ht="63" x14ac:dyDescent="0.2">
      <c r="A99" s="11" t="s">
        <v>567</v>
      </c>
      <c r="B99" s="40"/>
      <c r="C99" s="222" t="s">
        <v>573</v>
      </c>
      <c r="D99" s="222"/>
      <c r="E99" s="40"/>
      <c r="F99" s="44">
        <v>870000</v>
      </c>
      <c r="G99" s="126">
        <f>G100</f>
        <v>182564.05</v>
      </c>
    </row>
    <row r="100" spans="1:7" ht="110.25" x14ac:dyDescent="0.2">
      <c r="A100" s="11" t="s">
        <v>541</v>
      </c>
      <c r="B100" s="40"/>
      <c r="C100" s="222"/>
      <c r="D100" s="222"/>
      <c r="E100" s="40" t="s">
        <v>542</v>
      </c>
      <c r="F100" s="44">
        <v>870000</v>
      </c>
      <c r="G100" s="126">
        <v>182564.05</v>
      </c>
    </row>
    <row r="101" spans="1:7" ht="47.25" x14ac:dyDescent="0.2">
      <c r="A101" s="57" t="s">
        <v>574</v>
      </c>
      <c r="B101" s="58"/>
      <c r="C101" s="224" t="s">
        <v>575</v>
      </c>
      <c r="D101" s="224"/>
      <c r="E101" s="58"/>
      <c r="F101" s="125">
        <v>641478620</v>
      </c>
      <c r="G101" s="132">
        <f>G102+G104+G106+G110+G112+G114+G116+G118+G108</f>
        <v>190155494.44999999</v>
      </c>
    </row>
    <row r="102" spans="1:7" ht="31.5" x14ac:dyDescent="0.2">
      <c r="A102" s="11" t="s">
        <v>565</v>
      </c>
      <c r="B102" s="40"/>
      <c r="C102" s="222" t="s">
        <v>576</v>
      </c>
      <c r="D102" s="222"/>
      <c r="E102" s="40"/>
      <c r="F102" s="44">
        <v>93273728</v>
      </c>
      <c r="G102" s="126">
        <f>G103</f>
        <v>43125841.450000003</v>
      </c>
    </row>
    <row r="103" spans="1:7" ht="63" x14ac:dyDescent="0.2">
      <c r="A103" s="11" t="s">
        <v>477</v>
      </c>
      <c r="B103" s="40"/>
      <c r="C103" s="222"/>
      <c r="D103" s="222"/>
      <c r="E103" s="40" t="s">
        <v>478</v>
      </c>
      <c r="F103" s="44">
        <v>93273728</v>
      </c>
      <c r="G103" s="126">
        <v>43125841.450000003</v>
      </c>
    </row>
    <row r="104" spans="1:7" ht="45.2" hidden="1" x14ac:dyDescent="0.25">
      <c r="A104" s="11" t="s">
        <v>577</v>
      </c>
      <c r="B104" s="40"/>
      <c r="C104" s="222" t="s">
        <v>578</v>
      </c>
      <c r="D104" s="222"/>
      <c r="E104" s="40"/>
      <c r="F104" s="44">
        <v>1000000</v>
      </c>
      <c r="G104" s="126">
        <f>G105</f>
        <v>0</v>
      </c>
    </row>
    <row r="105" spans="1:7" ht="45.2" hidden="1" x14ac:dyDescent="0.25">
      <c r="A105" s="11" t="s">
        <v>477</v>
      </c>
      <c r="B105" s="40"/>
      <c r="C105" s="222"/>
      <c r="D105" s="222"/>
      <c r="E105" s="40" t="s">
        <v>478</v>
      </c>
      <c r="F105" s="44">
        <v>1000000</v>
      </c>
      <c r="G105" s="126">
        <v>0</v>
      </c>
    </row>
    <row r="106" spans="1:7" ht="60.2" hidden="1" x14ac:dyDescent="0.25">
      <c r="A106" s="11" t="s">
        <v>579</v>
      </c>
      <c r="B106" s="40"/>
      <c r="C106" s="222" t="s">
        <v>580</v>
      </c>
      <c r="D106" s="222"/>
      <c r="E106" s="40"/>
      <c r="F106" s="44">
        <v>378948</v>
      </c>
      <c r="G106" s="126">
        <f>G107</f>
        <v>0</v>
      </c>
    </row>
    <row r="107" spans="1:7" ht="45.2" hidden="1" x14ac:dyDescent="0.25">
      <c r="A107" s="11" t="s">
        <v>477</v>
      </c>
      <c r="B107" s="40"/>
      <c r="C107" s="222"/>
      <c r="D107" s="222"/>
      <c r="E107" s="40" t="s">
        <v>478</v>
      </c>
      <c r="F107" s="44">
        <v>378948</v>
      </c>
      <c r="G107" s="126">
        <v>0</v>
      </c>
    </row>
    <row r="108" spans="1:7" ht="78.75" x14ac:dyDescent="0.2">
      <c r="A108" s="11" t="s">
        <v>581</v>
      </c>
      <c r="B108" s="40"/>
      <c r="C108" s="222" t="s">
        <v>582</v>
      </c>
      <c r="D108" s="222"/>
      <c r="E108" s="40"/>
      <c r="F108" s="44">
        <v>23982840</v>
      </c>
      <c r="G108" s="126">
        <f>G109</f>
        <v>5635876</v>
      </c>
    </row>
    <row r="109" spans="1:7" ht="63" x14ac:dyDescent="0.2">
      <c r="A109" s="11" t="s">
        <v>477</v>
      </c>
      <c r="B109" s="40"/>
      <c r="C109" s="222"/>
      <c r="D109" s="222"/>
      <c r="E109" s="40" t="s">
        <v>478</v>
      </c>
      <c r="F109" s="44">
        <v>23982840</v>
      </c>
      <c r="G109" s="126">
        <v>5635876</v>
      </c>
    </row>
    <row r="110" spans="1:7" ht="63" x14ac:dyDescent="0.2">
      <c r="A110" s="11" t="s">
        <v>583</v>
      </c>
      <c r="B110" s="40"/>
      <c r="C110" s="222" t="s">
        <v>584</v>
      </c>
      <c r="D110" s="222"/>
      <c r="E110" s="40"/>
      <c r="F110" s="44">
        <v>22507469</v>
      </c>
      <c r="G110" s="126">
        <f>G111</f>
        <v>7048950</v>
      </c>
    </row>
    <row r="111" spans="1:7" ht="63" x14ac:dyDescent="0.2">
      <c r="A111" s="11" t="s">
        <v>477</v>
      </c>
      <c r="B111" s="40"/>
      <c r="C111" s="222"/>
      <c r="D111" s="222"/>
      <c r="E111" s="40" t="s">
        <v>478</v>
      </c>
      <c r="F111" s="44">
        <v>22507469</v>
      </c>
      <c r="G111" s="126">
        <v>7048950</v>
      </c>
    </row>
    <row r="112" spans="1:7" ht="31.5" x14ac:dyDescent="0.2">
      <c r="A112" s="11" t="s">
        <v>571</v>
      </c>
      <c r="B112" s="40"/>
      <c r="C112" s="222" t="s">
        <v>585</v>
      </c>
      <c r="D112" s="222"/>
      <c r="E112" s="40"/>
      <c r="F112" s="44">
        <v>458931711</v>
      </c>
      <c r="G112" s="126">
        <f>G113</f>
        <v>123676600</v>
      </c>
    </row>
    <row r="113" spans="1:7" ht="63" x14ac:dyDescent="0.2">
      <c r="A113" s="11" t="s">
        <v>477</v>
      </c>
      <c r="B113" s="40"/>
      <c r="C113" s="222"/>
      <c r="D113" s="222"/>
      <c r="E113" s="40" t="s">
        <v>478</v>
      </c>
      <c r="F113" s="44">
        <v>458931711</v>
      </c>
      <c r="G113" s="126">
        <v>123676600</v>
      </c>
    </row>
    <row r="114" spans="1:7" ht="63" x14ac:dyDescent="0.2">
      <c r="A114" s="11" t="s">
        <v>586</v>
      </c>
      <c r="B114" s="40"/>
      <c r="C114" s="222" t="s">
        <v>587</v>
      </c>
      <c r="D114" s="222"/>
      <c r="E114" s="40"/>
      <c r="F114" s="44">
        <v>2284764</v>
      </c>
      <c r="G114" s="126">
        <f>G115</f>
        <v>612300</v>
      </c>
    </row>
    <row r="115" spans="1:7" ht="63" x14ac:dyDescent="0.2">
      <c r="A115" s="11" t="s">
        <v>477</v>
      </c>
      <c r="B115" s="40"/>
      <c r="C115" s="222"/>
      <c r="D115" s="222"/>
      <c r="E115" s="40" t="s">
        <v>478</v>
      </c>
      <c r="F115" s="44">
        <v>2284764</v>
      </c>
      <c r="G115" s="126">
        <v>612300</v>
      </c>
    </row>
    <row r="116" spans="1:7" ht="45.2" hidden="1" x14ac:dyDescent="0.25">
      <c r="A116" s="11" t="s">
        <v>588</v>
      </c>
      <c r="B116" s="40"/>
      <c r="C116" s="222" t="s">
        <v>589</v>
      </c>
      <c r="D116" s="222"/>
      <c r="E116" s="40"/>
      <c r="F116" s="44">
        <v>7200000</v>
      </c>
      <c r="G116" s="126">
        <f>G117</f>
        <v>0</v>
      </c>
    </row>
    <row r="117" spans="1:7" ht="45.2" hidden="1" x14ac:dyDescent="0.25">
      <c r="A117" s="11" t="s">
        <v>477</v>
      </c>
      <c r="B117" s="40"/>
      <c r="C117" s="222"/>
      <c r="D117" s="222"/>
      <c r="E117" s="40" t="s">
        <v>478</v>
      </c>
      <c r="F117" s="44">
        <v>7200000</v>
      </c>
      <c r="G117" s="126">
        <v>0</v>
      </c>
    </row>
    <row r="118" spans="1:7" ht="78.75" x14ac:dyDescent="0.2">
      <c r="A118" s="11" t="s">
        <v>590</v>
      </c>
      <c r="B118" s="40"/>
      <c r="C118" s="222" t="s">
        <v>591</v>
      </c>
      <c r="D118" s="222"/>
      <c r="E118" s="40"/>
      <c r="F118" s="44">
        <v>31919160</v>
      </c>
      <c r="G118" s="126">
        <f>G119</f>
        <v>10055927</v>
      </c>
    </row>
    <row r="119" spans="1:7" ht="63" x14ac:dyDescent="0.2">
      <c r="A119" s="11" t="s">
        <v>477</v>
      </c>
      <c r="B119" s="40"/>
      <c r="C119" s="222"/>
      <c r="D119" s="222"/>
      <c r="E119" s="40" t="s">
        <v>478</v>
      </c>
      <c r="F119" s="44">
        <v>31919160</v>
      </c>
      <c r="G119" s="126">
        <v>10055927</v>
      </c>
    </row>
    <row r="120" spans="1:7" ht="47.25" x14ac:dyDescent="0.2">
      <c r="A120" s="57" t="s">
        <v>592</v>
      </c>
      <c r="B120" s="58"/>
      <c r="C120" s="224" t="s">
        <v>593</v>
      </c>
      <c r="D120" s="224"/>
      <c r="E120" s="58"/>
      <c r="F120" s="125">
        <v>66432581</v>
      </c>
      <c r="G120" s="132">
        <f>G121+G123+G125+G128+G130</f>
        <v>20748356.820000004</v>
      </c>
    </row>
    <row r="121" spans="1:7" ht="31.5" x14ac:dyDescent="0.2">
      <c r="A121" s="11" t="s">
        <v>561</v>
      </c>
      <c r="B121" s="40"/>
      <c r="C121" s="222" t="s">
        <v>594</v>
      </c>
      <c r="D121" s="222"/>
      <c r="E121" s="40"/>
      <c r="F121" s="44">
        <v>3510000</v>
      </c>
      <c r="G121" s="126">
        <f>G122</f>
        <v>789624.13</v>
      </c>
    </row>
    <row r="122" spans="1:7" ht="47.25" x14ac:dyDescent="0.2">
      <c r="A122" s="11" t="s">
        <v>543</v>
      </c>
      <c r="B122" s="40"/>
      <c r="C122" s="222"/>
      <c r="D122" s="222"/>
      <c r="E122" s="40" t="s">
        <v>544</v>
      </c>
      <c r="F122" s="44">
        <v>3510000</v>
      </c>
      <c r="G122" s="126">
        <v>789624.13</v>
      </c>
    </row>
    <row r="123" spans="1:7" ht="47.25" x14ac:dyDescent="0.2">
      <c r="A123" s="11" t="s">
        <v>505</v>
      </c>
      <c r="B123" s="40"/>
      <c r="C123" s="222" t="s">
        <v>595</v>
      </c>
      <c r="D123" s="222"/>
      <c r="E123" s="40"/>
      <c r="F123" s="44">
        <v>36437332</v>
      </c>
      <c r="G123" s="126">
        <f>G124</f>
        <v>12320311</v>
      </c>
    </row>
    <row r="124" spans="1:7" ht="63" x14ac:dyDescent="0.2">
      <c r="A124" s="11" t="s">
        <v>477</v>
      </c>
      <c r="B124" s="40"/>
      <c r="C124" s="222"/>
      <c r="D124" s="222"/>
      <c r="E124" s="40" t="s">
        <v>478</v>
      </c>
      <c r="F124" s="44">
        <v>36437332</v>
      </c>
      <c r="G124" s="126">
        <v>12320311</v>
      </c>
    </row>
    <row r="125" spans="1:7" ht="31.5" x14ac:dyDescent="0.2">
      <c r="A125" s="11" t="s">
        <v>596</v>
      </c>
      <c r="B125" s="40"/>
      <c r="C125" s="222" t="s">
        <v>597</v>
      </c>
      <c r="D125" s="222"/>
      <c r="E125" s="40"/>
      <c r="F125" s="44">
        <v>1200000</v>
      </c>
      <c r="G125" s="126">
        <f>G126+G127</f>
        <v>406748</v>
      </c>
    </row>
    <row r="126" spans="1:7" ht="63" x14ac:dyDescent="0.2">
      <c r="A126" s="11" t="s">
        <v>477</v>
      </c>
      <c r="B126" s="40"/>
      <c r="C126" s="222"/>
      <c r="D126" s="222"/>
      <c r="E126" s="40" t="s">
        <v>478</v>
      </c>
      <c r="F126" s="44">
        <v>950000</v>
      </c>
      <c r="G126" s="126">
        <v>334999.92</v>
      </c>
    </row>
    <row r="127" spans="1:7" x14ac:dyDescent="0.2">
      <c r="A127" s="11" t="s">
        <v>563</v>
      </c>
      <c r="B127" s="40"/>
      <c r="C127" s="222"/>
      <c r="D127" s="222"/>
      <c r="E127" s="40" t="s">
        <v>564</v>
      </c>
      <c r="F127" s="44">
        <v>250000</v>
      </c>
      <c r="G127" s="126">
        <v>71748.08</v>
      </c>
    </row>
    <row r="128" spans="1:7" ht="63" x14ac:dyDescent="0.2">
      <c r="A128" s="11" t="s">
        <v>567</v>
      </c>
      <c r="B128" s="40"/>
      <c r="C128" s="222" t="s">
        <v>598</v>
      </c>
      <c r="D128" s="222"/>
      <c r="E128" s="40"/>
      <c r="F128" s="44">
        <v>16382948</v>
      </c>
      <c r="G128" s="126">
        <f>G129</f>
        <v>4971174</v>
      </c>
    </row>
    <row r="129" spans="1:7" ht="63" x14ac:dyDescent="0.2">
      <c r="A129" s="11" t="s">
        <v>477</v>
      </c>
      <c r="B129" s="40"/>
      <c r="C129" s="222"/>
      <c r="D129" s="222"/>
      <c r="E129" s="40" t="s">
        <v>478</v>
      </c>
      <c r="F129" s="44">
        <v>16382948</v>
      </c>
      <c r="G129" s="126">
        <v>4971174</v>
      </c>
    </row>
    <row r="130" spans="1:7" ht="63" x14ac:dyDescent="0.2">
      <c r="A130" s="11" t="s">
        <v>567</v>
      </c>
      <c r="B130" s="40"/>
      <c r="C130" s="222" t="s">
        <v>599</v>
      </c>
      <c r="D130" s="222"/>
      <c r="E130" s="40"/>
      <c r="F130" s="44">
        <v>8902301</v>
      </c>
      <c r="G130" s="126">
        <f>G131</f>
        <v>2260499.69</v>
      </c>
    </row>
    <row r="131" spans="1:7" ht="63" x14ac:dyDescent="0.2">
      <c r="A131" s="11" t="s">
        <v>477</v>
      </c>
      <c r="B131" s="40"/>
      <c r="C131" s="222"/>
      <c r="D131" s="222"/>
      <c r="E131" s="40" t="s">
        <v>478</v>
      </c>
      <c r="F131" s="44">
        <v>8902301</v>
      </c>
      <c r="G131" s="126">
        <v>2260499.69</v>
      </c>
    </row>
    <row r="132" spans="1:7" ht="31.5" x14ac:dyDescent="0.2">
      <c r="A132" s="57" t="s">
        <v>600</v>
      </c>
      <c r="B132" s="58"/>
      <c r="C132" s="224" t="s">
        <v>601</v>
      </c>
      <c r="D132" s="224"/>
      <c r="E132" s="58"/>
      <c r="F132" s="125">
        <v>366000</v>
      </c>
      <c r="G132" s="132">
        <f>G133+G135</f>
        <v>50000</v>
      </c>
    </row>
    <row r="133" spans="1:7" ht="30.2" hidden="1" x14ac:dyDescent="0.25">
      <c r="A133" s="11" t="s">
        <v>485</v>
      </c>
      <c r="B133" s="40"/>
      <c r="C133" s="222" t="s">
        <v>602</v>
      </c>
      <c r="D133" s="222"/>
      <c r="E133" s="40"/>
      <c r="F133" s="44">
        <v>241000</v>
      </c>
      <c r="G133" s="126">
        <f>G134</f>
        <v>0</v>
      </c>
    </row>
    <row r="134" spans="1:7" ht="30.2" hidden="1" x14ac:dyDescent="0.25">
      <c r="A134" s="11" t="s">
        <v>513</v>
      </c>
      <c r="B134" s="40"/>
      <c r="C134" s="222"/>
      <c r="D134" s="222"/>
      <c r="E134" s="40" t="s">
        <v>514</v>
      </c>
      <c r="F134" s="44">
        <v>241000</v>
      </c>
      <c r="G134" s="126">
        <v>0</v>
      </c>
    </row>
    <row r="135" spans="1:7" ht="63" x14ac:dyDescent="0.2">
      <c r="A135" s="11" t="s">
        <v>603</v>
      </c>
      <c r="B135" s="40"/>
      <c r="C135" s="222" t="s">
        <v>604</v>
      </c>
      <c r="D135" s="222"/>
      <c r="E135" s="40"/>
      <c r="F135" s="44">
        <v>125000</v>
      </c>
      <c r="G135" s="126">
        <f>G136</f>
        <v>50000</v>
      </c>
    </row>
    <row r="136" spans="1:7" ht="31.5" x14ac:dyDescent="0.2">
      <c r="A136" s="11" t="s">
        <v>513</v>
      </c>
      <c r="B136" s="40"/>
      <c r="C136" s="222"/>
      <c r="D136" s="222"/>
      <c r="E136" s="40" t="s">
        <v>514</v>
      </c>
      <c r="F136" s="44">
        <v>125000</v>
      </c>
      <c r="G136" s="126">
        <v>50000</v>
      </c>
    </row>
    <row r="137" spans="1:7" ht="94.5" x14ac:dyDescent="0.2">
      <c r="A137" s="57" t="s">
        <v>605</v>
      </c>
      <c r="B137" s="58"/>
      <c r="C137" s="224" t="s">
        <v>606</v>
      </c>
      <c r="D137" s="224"/>
      <c r="E137" s="58"/>
      <c r="F137" s="125">
        <v>12699966</v>
      </c>
      <c r="G137" s="132">
        <f>G138+G140+G142</f>
        <v>4137984</v>
      </c>
    </row>
    <row r="138" spans="1:7" ht="31.5" x14ac:dyDescent="0.2">
      <c r="A138" s="11" t="s">
        <v>596</v>
      </c>
      <c r="B138" s="40"/>
      <c r="C138" s="222" t="s">
        <v>607</v>
      </c>
      <c r="D138" s="222"/>
      <c r="E138" s="40"/>
      <c r="F138" s="44">
        <v>12621826</v>
      </c>
      <c r="G138" s="126">
        <f>G139</f>
        <v>4118449</v>
      </c>
    </row>
    <row r="139" spans="1:7" ht="63" x14ac:dyDescent="0.2">
      <c r="A139" s="11" t="s">
        <v>477</v>
      </c>
      <c r="B139" s="40"/>
      <c r="C139" s="222"/>
      <c r="D139" s="222"/>
      <c r="E139" s="40" t="s">
        <v>478</v>
      </c>
      <c r="F139" s="44">
        <v>12621826</v>
      </c>
      <c r="G139" s="126">
        <v>4118449</v>
      </c>
    </row>
    <row r="140" spans="1:7" ht="63" x14ac:dyDescent="0.2">
      <c r="A140" s="11" t="s">
        <v>567</v>
      </c>
      <c r="B140" s="40"/>
      <c r="C140" s="222" t="s">
        <v>608</v>
      </c>
      <c r="D140" s="222"/>
      <c r="E140" s="40"/>
      <c r="F140" s="44">
        <v>53560</v>
      </c>
      <c r="G140" s="126">
        <f>G141</f>
        <v>13390</v>
      </c>
    </row>
    <row r="141" spans="1:7" ht="63" x14ac:dyDescent="0.2">
      <c r="A141" s="11" t="s">
        <v>477</v>
      </c>
      <c r="B141" s="40"/>
      <c r="C141" s="222"/>
      <c r="D141" s="222"/>
      <c r="E141" s="40" t="s">
        <v>478</v>
      </c>
      <c r="F141" s="44">
        <v>53560</v>
      </c>
      <c r="G141" s="126">
        <v>13390</v>
      </c>
    </row>
    <row r="142" spans="1:7" ht="63" x14ac:dyDescent="0.2">
      <c r="A142" s="11" t="s">
        <v>567</v>
      </c>
      <c r="B142" s="40"/>
      <c r="C142" s="222" t="s">
        <v>609</v>
      </c>
      <c r="D142" s="222"/>
      <c r="E142" s="40"/>
      <c r="F142" s="44">
        <v>24580</v>
      </c>
      <c r="G142" s="126">
        <f>G143</f>
        <v>6145</v>
      </c>
    </row>
    <row r="143" spans="1:7" ht="63" x14ac:dyDescent="0.2">
      <c r="A143" s="11" t="s">
        <v>477</v>
      </c>
      <c r="B143" s="40"/>
      <c r="C143" s="222"/>
      <c r="D143" s="222"/>
      <c r="E143" s="40" t="s">
        <v>478</v>
      </c>
      <c r="F143" s="44">
        <v>24580</v>
      </c>
      <c r="G143" s="126">
        <v>6145</v>
      </c>
    </row>
    <row r="144" spans="1:7" ht="63" x14ac:dyDescent="0.2">
      <c r="A144" s="57" t="s">
        <v>610</v>
      </c>
      <c r="B144" s="58"/>
      <c r="C144" s="224" t="s">
        <v>611</v>
      </c>
      <c r="D144" s="224"/>
      <c r="E144" s="58"/>
      <c r="F144" s="125">
        <v>31624647</v>
      </c>
      <c r="G144" s="132">
        <f>G145+G148</f>
        <v>6813801.1799999997</v>
      </c>
    </row>
    <row r="145" spans="1:7" ht="78.75" x14ac:dyDescent="0.2">
      <c r="A145" s="11" t="s">
        <v>612</v>
      </c>
      <c r="B145" s="40"/>
      <c r="C145" s="222" t="s">
        <v>613</v>
      </c>
      <c r="D145" s="222"/>
      <c r="E145" s="40"/>
      <c r="F145" s="44">
        <v>26326252</v>
      </c>
      <c r="G145" s="126">
        <f>G146+G147</f>
        <v>5883871.1699999999</v>
      </c>
    </row>
    <row r="146" spans="1:7" ht="47.25" x14ac:dyDescent="0.2">
      <c r="A146" s="11" t="s">
        <v>543</v>
      </c>
      <c r="B146" s="40"/>
      <c r="C146" s="222"/>
      <c r="D146" s="222"/>
      <c r="E146" s="40" t="s">
        <v>544</v>
      </c>
      <c r="F146" s="44">
        <v>76279</v>
      </c>
      <c r="G146" s="126">
        <v>17436.27</v>
      </c>
    </row>
    <row r="147" spans="1:7" ht="31.5" x14ac:dyDescent="0.2">
      <c r="A147" s="11" t="s">
        <v>513</v>
      </c>
      <c r="B147" s="40"/>
      <c r="C147" s="222"/>
      <c r="D147" s="222"/>
      <c r="E147" s="40" t="s">
        <v>514</v>
      </c>
      <c r="F147" s="44">
        <v>26249973</v>
      </c>
      <c r="G147" s="126">
        <v>5866434.9000000004</v>
      </c>
    </row>
    <row r="148" spans="1:7" ht="47.25" x14ac:dyDescent="0.2">
      <c r="A148" s="11" t="s">
        <v>614</v>
      </c>
      <c r="B148" s="40"/>
      <c r="C148" s="222" t="s">
        <v>615</v>
      </c>
      <c r="D148" s="222"/>
      <c r="E148" s="40"/>
      <c r="F148" s="44">
        <v>5298395</v>
      </c>
      <c r="G148" s="126">
        <f>G149+G150</f>
        <v>929930.01</v>
      </c>
    </row>
    <row r="149" spans="1:7" ht="31.5" x14ac:dyDescent="0.2">
      <c r="A149" s="11" t="s">
        <v>513</v>
      </c>
      <c r="B149" s="40"/>
      <c r="C149" s="222"/>
      <c r="D149" s="222"/>
      <c r="E149" s="40" t="s">
        <v>514</v>
      </c>
      <c r="F149" s="44">
        <v>2035643</v>
      </c>
      <c r="G149" s="126">
        <v>111365.01</v>
      </c>
    </row>
    <row r="150" spans="1:7" ht="63" x14ac:dyDescent="0.2">
      <c r="A150" s="11" t="s">
        <v>477</v>
      </c>
      <c r="B150" s="40"/>
      <c r="C150" s="222"/>
      <c r="D150" s="222"/>
      <c r="E150" s="40" t="s">
        <v>478</v>
      </c>
      <c r="F150" s="44">
        <v>3262752</v>
      </c>
      <c r="G150" s="126">
        <v>818565</v>
      </c>
    </row>
    <row r="151" spans="1:7" ht="31.5" x14ac:dyDescent="0.2">
      <c r="A151" s="57" t="s">
        <v>616</v>
      </c>
      <c r="B151" s="58"/>
      <c r="C151" s="224" t="s">
        <v>617</v>
      </c>
      <c r="D151" s="224"/>
      <c r="E151" s="58"/>
      <c r="F151" s="125">
        <v>8181382</v>
      </c>
      <c r="G151" s="132">
        <f>G152+G154+G157+G159+G162</f>
        <v>924630</v>
      </c>
    </row>
    <row r="152" spans="1:7" ht="45.2" hidden="1" x14ac:dyDescent="0.25">
      <c r="A152" s="11" t="s">
        <v>618</v>
      </c>
      <c r="B152" s="40"/>
      <c r="C152" s="222" t="s">
        <v>619</v>
      </c>
      <c r="D152" s="222"/>
      <c r="E152" s="40"/>
      <c r="F152" s="44">
        <v>131998</v>
      </c>
      <c r="G152" s="126">
        <f>G153</f>
        <v>0</v>
      </c>
    </row>
    <row r="153" spans="1:7" ht="45.2" hidden="1" x14ac:dyDescent="0.25">
      <c r="A153" s="11" t="s">
        <v>477</v>
      </c>
      <c r="B153" s="40"/>
      <c r="C153" s="222"/>
      <c r="D153" s="222"/>
      <c r="E153" s="40" t="s">
        <v>478</v>
      </c>
      <c r="F153" s="44">
        <v>131998</v>
      </c>
      <c r="G153" s="126">
        <v>0</v>
      </c>
    </row>
    <row r="154" spans="1:7" ht="30.2" hidden="1" x14ac:dyDescent="0.25">
      <c r="A154" s="11" t="s">
        <v>620</v>
      </c>
      <c r="B154" s="40"/>
      <c r="C154" s="222" t="s">
        <v>621</v>
      </c>
      <c r="D154" s="222"/>
      <c r="E154" s="40"/>
      <c r="F154" s="44">
        <v>255600</v>
      </c>
      <c r="G154" s="126">
        <f>G155+G156</f>
        <v>0</v>
      </c>
    </row>
    <row r="155" spans="1:7" ht="45.2" hidden="1" x14ac:dyDescent="0.25">
      <c r="A155" s="11" t="s">
        <v>543</v>
      </c>
      <c r="B155" s="40"/>
      <c r="C155" s="222"/>
      <c r="D155" s="222"/>
      <c r="E155" s="40" t="s">
        <v>544</v>
      </c>
      <c r="F155" s="44">
        <v>180000</v>
      </c>
      <c r="G155" s="126">
        <v>0</v>
      </c>
    </row>
    <row r="156" spans="1:7" ht="45.2" hidden="1" x14ac:dyDescent="0.25">
      <c r="A156" s="11" t="s">
        <v>477</v>
      </c>
      <c r="B156" s="40"/>
      <c r="C156" s="222"/>
      <c r="D156" s="222"/>
      <c r="E156" s="40" t="s">
        <v>478</v>
      </c>
      <c r="F156" s="44">
        <v>75600</v>
      </c>
      <c r="G156" s="126">
        <v>0</v>
      </c>
    </row>
    <row r="157" spans="1:7" ht="60.2" hidden="1" x14ac:dyDescent="0.25">
      <c r="A157" s="11" t="s">
        <v>622</v>
      </c>
      <c r="B157" s="40"/>
      <c r="C157" s="222" t="s">
        <v>623</v>
      </c>
      <c r="D157" s="222"/>
      <c r="E157" s="40"/>
      <c r="F157" s="44">
        <v>1187978</v>
      </c>
      <c r="G157" s="126">
        <f>G158</f>
        <v>0</v>
      </c>
    </row>
    <row r="158" spans="1:7" ht="45.2" hidden="1" x14ac:dyDescent="0.25">
      <c r="A158" s="11" t="s">
        <v>477</v>
      </c>
      <c r="B158" s="40"/>
      <c r="C158" s="222"/>
      <c r="D158" s="222"/>
      <c r="E158" s="40" t="s">
        <v>478</v>
      </c>
      <c r="F158" s="44">
        <v>1187978</v>
      </c>
      <c r="G158" s="126">
        <v>0</v>
      </c>
    </row>
    <row r="159" spans="1:7" ht="110.25" x14ac:dyDescent="0.2">
      <c r="A159" s="11" t="s">
        <v>624</v>
      </c>
      <c r="B159" s="40"/>
      <c r="C159" s="222" t="s">
        <v>625</v>
      </c>
      <c r="D159" s="222"/>
      <c r="E159" s="40"/>
      <c r="F159" s="44">
        <v>6578340</v>
      </c>
      <c r="G159" s="126">
        <f>G160+G161</f>
        <v>924630</v>
      </c>
    </row>
    <row r="160" spans="1:7" ht="31.5" x14ac:dyDescent="0.2">
      <c r="A160" s="11" t="s">
        <v>513</v>
      </c>
      <c r="B160" s="40"/>
      <c r="C160" s="222"/>
      <c r="D160" s="222"/>
      <c r="E160" s="40" t="s">
        <v>514</v>
      </c>
      <c r="F160" s="44">
        <v>5458798</v>
      </c>
      <c r="G160" s="126">
        <v>876960</v>
      </c>
    </row>
    <row r="161" spans="1:7" ht="63" x14ac:dyDescent="0.2">
      <c r="A161" s="11" t="s">
        <v>477</v>
      </c>
      <c r="B161" s="40"/>
      <c r="C161" s="222"/>
      <c r="D161" s="222"/>
      <c r="E161" s="40" t="s">
        <v>478</v>
      </c>
      <c r="F161" s="44">
        <v>1119542</v>
      </c>
      <c r="G161" s="126">
        <v>47670</v>
      </c>
    </row>
    <row r="162" spans="1:7" ht="45.2" hidden="1" x14ac:dyDescent="0.25">
      <c r="A162" s="11" t="s">
        <v>626</v>
      </c>
      <c r="B162" s="40"/>
      <c r="C162" s="222" t="s">
        <v>627</v>
      </c>
      <c r="D162" s="222"/>
      <c r="E162" s="40"/>
      <c r="F162" s="44">
        <v>27466</v>
      </c>
      <c r="G162" s="126">
        <f>G163</f>
        <v>0</v>
      </c>
    </row>
    <row r="163" spans="1:7" ht="30.2" hidden="1" x14ac:dyDescent="0.25">
      <c r="A163" s="11" t="s">
        <v>513</v>
      </c>
      <c r="B163" s="40"/>
      <c r="C163" s="222"/>
      <c r="D163" s="222"/>
      <c r="E163" s="40" t="s">
        <v>514</v>
      </c>
      <c r="F163" s="44">
        <v>27466</v>
      </c>
      <c r="G163" s="126">
        <v>0</v>
      </c>
    </row>
    <row r="164" spans="1:7" ht="31.5" x14ac:dyDescent="0.2">
      <c r="A164" s="57" t="s">
        <v>628</v>
      </c>
      <c r="B164" s="58"/>
      <c r="C164" s="224" t="s">
        <v>629</v>
      </c>
      <c r="D164" s="224"/>
      <c r="E164" s="58"/>
      <c r="F164" s="125">
        <v>13387679</v>
      </c>
      <c r="G164" s="132">
        <f>G165+G168</f>
        <v>1467549.35</v>
      </c>
    </row>
    <row r="165" spans="1:7" ht="94.5" x14ac:dyDescent="0.2">
      <c r="A165" s="11" t="s">
        <v>569</v>
      </c>
      <c r="B165" s="40"/>
      <c r="C165" s="222" t="s">
        <v>630</v>
      </c>
      <c r="D165" s="222"/>
      <c r="E165" s="40"/>
      <c r="F165" s="44">
        <v>12794416</v>
      </c>
      <c r="G165" s="126">
        <f>G166+G167</f>
        <v>1467549.35</v>
      </c>
    </row>
    <row r="166" spans="1:7" ht="47.25" x14ac:dyDescent="0.2">
      <c r="A166" s="11" t="s">
        <v>543</v>
      </c>
      <c r="B166" s="40"/>
      <c r="C166" s="222"/>
      <c r="D166" s="222"/>
      <c r="E166" s="40" t="s">
        <v>544</v>
      </c>
      <c r="F166" s="44">
        <v>189080</v>
      </c>
      <c r="G166" s="126">
        <v>20617.740000000002</v>
      </c>
    </row>
    <row r="167" spans="1:7" ht="31.5" x14ac:dyDescent="0.2">
      <c r="A167" s="11" t="s">
        <v>513</v>
      </c>
      <c r="B167" s="40"/>
      <c r="C167" s="222"/>
      <c r="D167" s="222"/>
      <c r="E167" s="40" t="s">
        <v>514</v>
      </c>
      <c r="F167" s="44">
        <v>12605336</v>
      </c>
      <c r="G167" s="126">
        <v>1446931.61</v>
      </c>
    </row>
    <row r="168" spans="1:7" ht="45.2" hidden="1" x14ac:dyDescent="0.25">
      <c r="A168" s="11" t="s">
        <v>631</v>
      </c>
      <c r="B168" s="40"/>
      <c r="C168" s="222" t="s">
        <v>632</v>
      </c>
      <c r="D168" s="222"/>
      <c r="E168" s="40"/>
      <c r="F168" s="44">
        <v>593263</v>
      </c>
      <c r="G168" s="126">
        <f>G169</f>
        <v>0</v>
      </c>
    </row>
    <row r="169" spans="1:7" ht="30.2" hidden="1" x14ac:dyDescent="0.25">
      <c r="A169" s="11" t="s">
        <v>513</v>
      </c>
      <c r="B169" s="40"/>
      <c r="C169" s="222"/>
      <c r="D169" s="222"/>
      <c r="E169" s="40" t="s">
        <v>514</v>
      </c>
      <c r="F169" s="44">
        <v>593263</v>
      </c>
      <c r="G169" s="126">
        <v>0</v>
      </c>
    </row>
    <row r="170" spans="1:7" ht="31.5" x14ac:dyDescent="0.2">
      <c r="A170" s="57" t="s">
        <v>633</v>
      </c>
      <c r="B170" s="58"/>
      <c r="C170" s="224" t="s">
        <v>634</v>
      </c>
      <c r="D170" s="224"/>
      <c r="E170" s="58"/>
      <c r="F170" s="125">
        <v>5603903</v>
      </c>
      <c r="G170" s="132">
        <f>G171+G173</f>
        <v>799216.31</v>
      </c>
    </row>
    <row r="171" spans="1:7" ht="15" hidden="1" x14ac:dyDescent="0.25">
      <c r="A171" s="11" t="s">
        <v>635</v>
      </c>
      <c r="B171" s="40"/>
      <c r="C171" s="222" t="s">
        <v>636</v>
      </c>
      <c r="D171" s="222"/>
      <c r="E171" s="40"/>
      <c r="F171" s="44">
        <v>130000</v>
      </c>
      <c r="G171" s="126">
        <f>G172</f>
        <v>0</v>
      </c>
    </row>
    <row r="172" spans="1:7" ht="45.2" hidden="1" x14ac:dyDescent="0.25">
      <c r="A172" s="11" t="s">
        <v>543</v>
      </c>
      <c r="B172" s="40"/>
      <c r="C172" s="222"/>
      <c r="D172" s="222"/>
      <c r="E172" s="40" t="s">
        <v>544</v>
      </c>
      <c r="F172" s="44">
        <v>130000</v>
      </c>
      <c r="G172" s="126">
        <v>0</v>
      </c>
    </row>
    <row r="173" spans="1:7" ht="47.25" x14ac:dyDescent="0.2">
      <c r="A173" s="11" t="s">
        <v>637</v>
      </c>
      <c r="B173" s="40"/>
      <c r="C173" s="222" t="s">
        <v>638</v>
      </c>
      <c r="D173" s="222"/>
      <c r="E173" s="40"/>
      <c r="F173" s="44">
        <v>5473903</v>
      </c>
      <c r="G173" s="126">
        <f>G174+G175</f>
        <v>799216.31</v>
      </c>
    </row>
    <row r="174" spans="1:7" ht="110.25" x14ac:dyDescent="0.2">
      <c r="A174" s="11" t="s">
        <v>541</v>
      </c>
      <c r="B174" s="40"/>
      <c r="C174" s="222"/>
      <c r="D174" s="222"/>
      <c r="E174" s="40" t="s">
        <v>542</v>
      </c>
      <c r="F174" s="44">
        <v>4210694</v>
      </c>
      <c r="G174" s="126">
        <v>788565.29</v>
      </c>
    </row>
    <row r="175" spans="1:7" ht="47.25" x14ac:dyDescent="0.2">
      <c r="A175" s="11" t="s">
        <v>543</v>
      </c>
      <c r="B175" s="40"/>
      <c r="C175" s="222"/>
      <c r="D175" s="222"/>
      <c r="E175" s="40" t="s">
        <v>544</v>
      </c>
      <c r="F175" s="44">
        <v>1263209</v>
      </c>
      <c r="G175" s="126">
        <v>10651.02</v>
      </c>
    </row>
    <row r="176" spans="1:7" ht="30.2" hidden="1" x14ac:dyDescent="0.25">
      <c r="A176" s="57" t="s">
        <v>639</v>
      </c>
      <c r="B176" s="58"/>
      <c r="C176" s="224" t="s">
        <v>640</v>
      </c>
      <c r="D176" s="224"/>
      <c r="E176" s="58"/>
      <c r="F176" s="125">
        <v>2050057</v>
      </c>
      <c r="G176" s="132">
        <f>G177</f>
        <v>0</v>
      </c>
    </row>
    <row r="177" spans="1:7" ht="90.4" hidden="1" x14ac:dyDescent="0.25">
      <c r="A177" s="11" t="s">
        <v>641</v>
      </c>
      <c r="B177" s="40"/>
      <c r="C177" s="222" t="s">
        <v>642</v>
      </c>
      <c r="D177" s="222"/>
      <c r="E177" s="40"/>
      <c r="F177" s="44">
        <v>2050057</v>
      </c>
      <c r="G177" s="126">
        <f>G178</f>
        <v>0</v>
      </c>
    </row>
    <row r="178" spans="1:7" ht="45.2" hidden="1" x14ac:dyDescent="0.25">
      <c r="A178" s="11" t="s">
        <v>477</v>
      </c>
      <c r="B178" s="40"/>
      <c r="C178" s="222"/>
      <c r="D178" s="222"/>
      <c r="E178" s="40" t="s">
        <v>478</v>
      </c>
      <c r="F178" s="44">
        <v>2050057</v>
      </c>
      <c r="G178" s="126">
        <v>0</v>
      </c>
    </row>
    <row r="179" spans="1:7" ht="47.25" x14ac:dyDescent="0.2">
      <c r="A179" s="57" t="s">
        <v>643</v>
      </c>
      <c r="B179" s="58"/>
      <c r="C179" s="224" t="s">
        <v>644</v>
      </c>
      <c r="D179" s="224"/>
      <c r="E179" s="58"/>
      <c r="F179" s="125">
        <v>3094233</v>
      </c>
      <c r="G179" s="132">
        <f>G180</f>
        <v>773560</v>
      </c>
    </row>
    <row r="180" spans="1:7" ht="78.75" x14ac:dyDescent="0.2">
      <c r="A180" s="11" t="s">
        <v>645</v>
      </c>
      <c r="B180" s="40"/>
      <c r="C180" s="222" t="s">
        <v>646</v>
      </c>
      <c r="D180" s="222"/>
      <c r="E180" s="40"/>
      <c r="F180" s="44">
        <v>3094233</v>
      </c>
      <c r="G180" s="126">
        <f>G181</f>
        <v>773560</v>
      </c>
    </row>
    <row r="181" spans="1:7" ht="63" x14ac:dyDescent="0.2">
      <c r="A181" s="11" t="s">
        <v>477</v>
      </c>
      <c r="B181" s="40"/>
      <c r="C181" s="222"/>
      <c r="D181" s="222"/>
      <c r="E181" s="40" t="s">
        <v>478</v>
      </c>
      <c r="F181" s="44">
        <v>3094233</v>
      </c>
      <c r="G181" s="126">
        <v>773560</v>
      </c>
    </row>
    <row r="182" spans="1:7" ht="78.75" x14ac:dyDescent="0.2">
      <c r="A182" s="59" t="s">
        <v>647</v>
      </c>
      <c r="B182" s="60"/>
      <c r="C182" s="228" t="s">
        <v>648</v>
      </c>
      <c r="D182" s="228"/>
      <c r="E182" s="60"/>
      <c r="F182" s="127">
        <v>5000</v>
      </c>
      <c r="G182" s="128">
        <f>G183</f>
        <v>5000</v>
      </c>
    </row>
    <row r="183" spans="1:7" ht="78.75" x14ac:dyDescent="0.2">
      <c r="A183" s="57" t="s">
        <v>649</v>
      </c>
      <c r="B183" s="58"/>
      <c r="C183" s="224" t="s">
        <v>650</v>
      </c>
      <c r="D183" s="224"/>
      <c r="E183" s="58"/>
      <c r="F183" s="125">
        <v>5000</v>
      </c>
      <c r="G183" s="126">
        <f>G184</f>
        <v>5000</v>
      </c>
    </row>
    <row r="184" spans="1:7" ht="63" x14ac:dyDescent="0.2">
      <c r="A184" s="11" t="s">
        <v>651</v>
      </c>
      <c r="B184" s="40"/>
      <c r="C184" s="222" t="s">
        <v>652</v>
      </c>
      <c r="D184" s="222"/>
      <c r="E184" s="40"/>
      <c r="F184" s="44">
        <v>5000</v>
      </c>
      <c r="G184" s="126">
        <f>G185</f>
        <v>5000</v>
      </c>
    </row>
    <row r="185" spans="1:7" ht="63" x14ac:dyDescent="0.2">
      <c r="A185" s="11" t="s">
        <v>477</v>
      </c>
      <c r="B185" s="40"/>
      <c r="C185" s="222"/>
      <c r="D185" s="222"/>
      <c r="E185" s="40" t="s">
        <v>478</v>
      </c>
      <c r="F185" s="44">
        <v>5000</v>
      </c>
      <c r="G185" s="126">
        <v>5000</v>
      </c>
    </row>
    <row r="186" spans="1:7" ht="63" x14ac:dyDescent="0.2">
      <c r="A186" s="59" t="s">
        <v>653</v>
      </c>
      <c r="B186" s="60"/>
      <c r="C186" s="228" t="s">
        <v>654</v>
      </c>
      <c r="D186" s="228"/>
      <c r="E186" s="60"/>
      <c r="F186" s="127">
        <v>286947032</v>
      </c>
      <c r="G186" s="128">
        <f>G187+G192+G195</f>
        <v>1769567.8299999998</v>
      </c>
    </row>
    <row r="187" spans="1:7" ht="94.5" x14ac:dyDescent="0.2">
      <c r="A187" s="57" t="s">
        <v>655</v>
      </c>
      <c r="B187" s="58"/>
      <c r="C187" s="224" t="s">
        <v>656</v>
      </c>
      <c r="D187" s="224"/>
      <c r="E187" s="58"/>
      <c r="F187" s="125">
        <v>1614000</v>
      </c>
      <c r="G187" s="126">
        <f>G188+G190</f>
        <v>160257.20000000001</v>
      </c>
    </row>
    <row r="188" spans="1:7" ht="30.2" hidden="1" x14ac:dyDescent="0.25">
      <c r="A188" s="11" t="s">
        <v>657</v>
      </c>
      <c r="B188" s="40"/>
      <c r="C188" s="222" t="s">
        <v>658</v>
      </c>
      <c r="D188" s="222"/>
      <c r="E188" s="40"/>
      <c r="F188" s="44">
        <v>514000</v>
      </c>
      <c r="G188" s="126">
        <f>G189</f>
        <v>0</v>
      </c>
    </row>
    <row r="189" spans="1:7" ht="45.2" hidden="1" x14ac:dyDescent="0.25">
      <c r="A189" s="11" t="s">
        <v>477</v>
      </c>
      <c r="B189" s="40"/>
      <c r="C189" s="222"/>
      <c r="D189" s="222"/>
      <c r="E189" s="40" t="s">
        <v>478</v>
      </c>
      <c r="F189" s="44">
        <v>514000</v>
      </c>
      <c r="G189" s="126">
        <v>0</v>
      </c>
    </row>
    <row r="190" spans="1:7" ht="31.5" x14ac:dyDescent="0.2">
      <c r="A190" s="11" t="s">
        <v>657</v>
      </c>
      <c r="B190" s="40"/>
      <c r="C190" s="222" t="s">
        <v>659</v>
      </c>
      <c r="D190" s="222"/>
      <c r="E190" s="40"/>
      <c r="F190" s="44">
        <v>1100000</v>
      </c>
      <c r="G190" s="126">
        <f>G191</f>
        <v>160257.20000000001</v>
      </c>
    </row>
    <row r="191" spans="1:7" ht="63" x14ac:dyDescent="0.2">
      <c r="A191" s="11" t="s">
        <v>477</v>
      </c>
      <c r="B191" s="40"/>
      <c r="C191" s="222"/>
      <c r="D191" s="222"/>
      <c r="E191" s="40" t="s">
        <v>478</v>
      </c>
      <c r="F191" s="44">
        <v>1100000</v>
      </c>
      <c r="G191" s="126">
        <v>160257.20000000001</v>
      </c>
    </row>
    <row r="192" spans="1:7" ht="47.25" x14ac:dyDescent="0.2">
      <c r="A192" s="57" t="s">
        <v>660</v>
      </c>
      <c r="B192" s="58"/>
      <c r="C192" s="224" t="s">
        <v>661</v>
      </c>
      <c r="D192" s="224"/>
      <c r="E192" s="58"/>
      <c r="F192" s="125">
        <v>3000000</v>
      </c>
      <c r="G192" s="126">
        <f>G193</f>
        <v>195685</v>
      </c>
    </row>
    <row r="193" spans="1:7" ht="47.25" x14ac:dyDescent="0.2">
      <c r="A193" s="11" t="s">
        <v>662</v>
      </c>
      <c r="B193" s="40"/>
      <c r="C193" s="222" t="s">
        <v>663</v>
      </c>
      <c r="D193" s="222"/>
      <c r="E193" s="40"/>
      <c r="F193" s="44">
        <v>3000000</v>
      </c>
      <c r="G193" s="126">
        <f>G194</f>
        <v>195685</v>
      </c>
    </row>
    <row r="194" spans="1:7" ht="47.25" x14ac:dyDescent="0.2">
      <c r="A194" s="11" t="s">
        <v>664</v>
      </c>
      <c r="B194" s="40"/>
      <c r="C194" s="222"/>
      <c r="D194" s="222"/>
      <c r="E194" s="40" t="s">
        <v>665</v>
      </c>
      <c r="F194" s="44">
        <v>3000000</v>
      </c>
      <c r="G194" s="126">
        <v>195685</v>
      </c>
    </row>
    <row r="195" spans="1:7" ht="31.5" x14ac:dyDescent="0.2">
      <c r="A195" s="57" t="s">
        <v>666</v>
      </c>
      <c r="B195" s="58"/>
      <c r="C195" s="224" t="s">
        <v>667</v>
      </c>
      <c r="D195" s="224"/>
      <c r="E195" s="58"/>
      <c r="F195" s="125">
        <v>282333032</v>
      </c>
      <c r="G195" s="126">
        <f>G196+G198</f>
        <v>1413625.63</v>
      </c>
    </row>
    <row r="196" spans="1:7" ht="75.400000000000006" hidden="1" x14ac:dyDescent="0.25">
      <c r="A196" s="11" t="s">
        <v>668</v>
      </c>
      <c r="B196" s="40"/>
      <c r="C196" s="222" t="s">
        <v>669</v>
      </c>
      <c r="D196" s="222"/>
      <c r="E196" s="40"/>
      <c r="F196" s="44">
        <v>231877413</v>
      </c>
      <c r="G196" s="126">
        <f>G197</f>
        <v>0</v>
      </c>
    </row>
    <row r="197" spans="1:7" ht="45.2" hidden="1" x14ac:dyDescent="0.25">
      <c r="A197" s="11" t="s">
        <v>664</v>
      </c>
      <c r="B197" s="40"/>
      <c r="C197" s="222"/>
      <c r="D197" s="222"/>
      <c r="E197" s="40" t="s">
        <v>665</v>
      </c>
      <c r="F197" s="44">
        <v>231877413</v>
      </c>
      <c r="G197" s="126">
        <v>0</v>
      </c>
    </row>
    <row r="198" spans="1:7" ht="110.25" x14ac:dyDescent="0.2">
      <c r="A198" s="11" t="s">
        <v>670</v>
      </c>
      <c r="B198" s="40"/>
      <c r="C198" s="222" t="s">
        <v>671</v>
      </c>
      <c r="D198" s="222"/>
      <c r="E198" s="40"/>
      <c r="F198" s="44">
        <v>50455619</v>
      </c>
      <c r="G198" s="126">
        <f>G199+G200</f>
        <v>1413625.63</v>
      </c>
    </row>
    <row r="199" spans="1:7" ht="47.25" x14ac:dyDescent="0.2">
      <c r="A199" s="11" t="s">
        <v>543</v>
      </c>
      <c r="B199" s="40"/>
      <c r="C199" s="222"/>
      <c r="D199" s="222"/>
      <c r="E199" s="40" t="s">
        <v>544</v>
      </c>
      <c r="F199" s="44">
        <v>195685</v>
      </c>
      <c r="G199" s="126">
        <v>195685</v>
      </c>
    </row>
    <row r="200" spans="1:7" ht="47.25" x14ac:dyDescent="0.2">
      <c r="A200" s="11" t="s">
        <v>664</v>
      </c>
      <c r="B200" s="40"/>
      <c r="C200" s="222"/>
      <c r="D200" s="222"/>
      <c r="E200" s="40" t="s">
        <v>665</v>
      </c>
      <c r="F200" s="44">
        <v>50259934</v>
      </c>
      <c r="G200" s="126">
        <v>1217940.6299999999</v>
      </c>
    </row>
    <row r="201" spans="1:7" ht="78.75" x14ac:dyDescent="0.2">
      <c r="A201" s="59" t="s">
        <v>672</v>
      </c>
      <c r="B201" s="60"/>
      <c r="C201" s="228" t="s">
        <v>673</v>
      </c>
      <c r="D201" s="228"/>
      <c r="E201" s="60"/>
      <c r="F201" s="127">
        <v>44299783</v>
      </c>
      <c r="G201" s="128">
        <f>G202</f>
        <v>15556021</v>
      </c>
    </row>
    <row r="202" spans="1:7" ht="31.5" x14ac:dyDescent="0.2">
      <c r="A202" s="57" t="s">
        <v>674</v>
      </c>
      <c r="B202" s="58"/>
      <c r="C202" s="224" t="s">
        <v>675</v>
      </c>
      <c r="D202" s="224"/>
      <c r="E202" s="58"/>
      <c r="F202" s="125">
        <v>44299783</v>
      </c>
      <c r="G202" s="126">
        <f>G203+G205+G207</f>
        <v>15556021</v>
      </c>
    </row>
    <row r="203" spans="1:7" ht="78.75" x14ac:dyDescent="0.2">
      <c r="A203" s="11" t="s">
        <v>676</v>
      </c>
      <c r="B203" s="40"/>
      <c r="C203" s="222" t="s">
        <v>677</v>
      </c>
      <c r="D203" s="222"/>
      <c r="E203" s="40"/>
      <c r="F203" s="44">
        <v>15947935</v>
      </c>
      <c r="G203" s="126">
        <f>G204</f>
        <v>3989263</v>
      </c>
    </row>
    <row r="204" spans="1:7" ht="63" x14ac:dyDescent="0.2">
      <c r="A204" s="11" t="s">
        <v>477</v>
      </c>
      <c r="B204" s="40"/>
      <c r="C204" s="222"/>
      <c r="D204" s="222"/>
      <c r="E204" s="40" t="s">
        <v>478</v>
      </c>
      <c r="F204" s="44">
        <v>15947935</v>
      </c>
      <c r="G204" s="126">
        <v>3989263</v>
      </c>
    </row>
    <row r="205" spans="1:7" ht="31.5" x14ac:dyDescent="0.2">
      <c r="A205" s="11" t="s">
        <v>678</v>
      </c>
      <c r="B205" s="40"/>
      <c r="C205" s="222" t="s">
        <v>679</v>
      </c>
      <c r="D205" s="222"/>
      <c r="E205" s="40"/>
      <c r="F205" s="44">
        <v>27589530</v>
      </c>
      <c r="G205" s="126">
        <f>G206</f>
        <v>11439704</v>
      </c>
    </row>
    <row r="206" spans="1:7" ht="63" x14ac:dyDescent="0.2">
      <c r="A206" s="11" t="s">
        <v>477</v>
      </c>
      <c r="B206" s="40"/>
      <c r="C206" s="222"/>
      <c r="D206" s="222"/>
      <c r="E206" s="40" t="s">
        <v>478</v>
      </c>
      <c r="F206" s="44">
        <v>27589530</v>
      </c>
      <c r="G206" s="126">
        <v>11439704</v>
      </c>
    </row>
    <row r="207" spans="1:7" ht="78.75" x14ac:dyDescent="0.2">
      <c r="A207" s="11" t="s">
        <v>680</v>
      </c>
      <c r="B207" s="40"/>
      <c r="C207" s="222" t="s">
        <v>681</v>
      </c>
      <c r="D207" s="222"/>
      <c r="E207" s="40"/>
      <c r="F207" s="44">
        <v>762318</v>
      </c>
      <c r="G207" s="126">
        <f>G208</f>
        <v>127054</v>
      </c>
    </row>
    <row r="208" spans="1:7" ht="63" x14ac:dyDescent="0.2">
      <c r="A208" s="11" t="s">
        <v>477</v>
      </c>
      <c r="B208" s="40"/>
      <c r="C208" s="222"/>
      <c r="D208" s="222"/>
      <c r="E208" s="40" t="s">
        <v>478</v>
      </c>
      <c r="F208" s="44">
        <v>762318</v>
      </c>
      <c r="G208" s="126">
        <v>127054</v>
      </c>
    </row>
    <row r="209" spans="1:7" ht="94.35" hidden="1" x14ac:dyDescent="0.25">
      <c r="A209" s="59" t="s">
        <v>682</v>
      </c>
      <c r="B209" s="60"/>
      <c r="C209" s="228" t="s">
        <v>683</v>
      </c>
      <c r="D209" s="228"/>
      <c r="E209" s="60"/>
      <c r="F209" s="127">
        <v>99000</v>
      </c>
      <c r="G209" s="128">
        <f>G210</f>
        <v>0</v>
      </c>
    </row>
    <row r="210" spans="1:7" ht="60.2" hidden="1" x14ac:dyDescent="0.25">
      <c r="A210" s="57" t="s">
        <v>684</v>
      </c>
      <c r="B210" s="58"/>
      <c r="C210" s="224" t="s">
        <v>685</v>
      </c>
      <c r="D210" s="224"/>
      <c r="E210" s="58"/>
      <c r="F210" s="125">
        <v>99000</v>
      </c>
      <c r="G210" s="126">
        <f>G211</f>
        <v>0</v>
      </c>
    </row>
    <row r="211" spans="1:7" ht="30.2" hidden="1" x14ac:dyDescent="0.25">
      <c r="A211" s="11" t="s">
        <v>686</v>
      </c>
      <c r="B211" s="40"/>
      <c r="C211" s="222" t="s">
        <v>687</v>
      </c>
      <c r="D211" s="222"/>
      <c r="E211" s="40"/>
      <c r="F211" s="44">
        <v>99000</v>
      </c>
      <c r="G211" s="126">
        <f>G212</f>
        <v>0</v>
      </c>
    </row>
    <row r="212" spans="1:7" ht="45.2" hidden="1" x14ac:dyDescent="0.25">
      <c r="A212" s="11" t="s">
        <v>477</v>
      </c>
      <c r="B212" s="40"/>
      <c r="C212" s="222"/>
      <c r="D212" s="222"/>
      <c r="E212" s="40" t="s">
        <v>478</v>
      </c>
      <c r="F212" s="44">
        <v>99000</v>
      </c>
      <c r="G212" s="126">
        <v>0</v>
      </c>
    </row>
    <row r="213" spans="1:7" ht="60.2" hidden="1" x14ac:dyDescent="0.25">
      <c r="A213" s="53" t="s">
        <v>688</v>
      </c>
      <c r="B213" s="54"/>
      <c r="C213" s="226" t="s">
        <v>689</v>
      </c>
      <c r="D213" s="226"/>
      <c r="E213" s="54"/>
      <c r="F213" s="121">
        <v>40485000</v>
      </c>
      <c r="G213" s="122">
        <f>G214+G222+G231</f>
        <v>0</v>
      </c>
    </row>
    <row r="214" spans="1:7" ht="78.599999999999994" hidden="1" x14ac:dyDescent="0.25">
      <c r="A214" s="59" t="s">
        <v>690</v>
      </c>
      <c r="B214" s="60"/>
      <c r="C214" s="228" t="s">
        <v>691</v>
      </c>
      <c r="D214" s="228"/>
      <c r="E214" s="60"/>
      <c r="F214" s="127">
        <v>7850000</v>
      </c>
      <c r="G214" s="128">
        <f>G215</f>
        <v>0</v>
      </c>
    </row>
    <row r="215" spans="1:7" ht="60.2" hidden="1" x14ac:dyDescent="0.25">
      <c r="A215" s="57" t="s">
        <v>692</v>
      </c>
      <c r="B215" s="58"/>
      <c r="C215" s="224" t="s">
        <v>693</v>
      </c>
      <c r="D215" s="224"/>
      <c r="E215" s="58"/>
      <c r="F215" s="125">
        <v>1550000</v>
      </c>
      <c r="G215" s="126">
        <f>G216</f>
        <v>0</v>
      </c>
    </row>
    <row r="216" spans="1:7" ht="30.2" hidden="1" x14ac:dyDescent="0.25">
      <c r="A216" s="11" t="s">
        <v>694</v>
      </c>
      <c r="B216" s="40"/>
      <c r="C216" s="222" t="s">
        <v>695</v>
      </c>
      <c r="D216" s="222"/>
      <c r="E216" s="40"/>
      <c r="F216" s="44">
        <v>1550000</v>
      </c>
      <c r="G216" s="126">
        <f>G217+G218</f>
        <v>0</v>
      </c>
    </row>
    <row r="217" spans="1:7" ht="45.2" hidden="1" x14ac:dyDescent="0.25">
      <c r="A217" s="11" t="s">
        <v>543</v>
      </c>
      <c r="B217" s="40"/>
      <c r="C217" s="222"/>
      <c r="D217" s="222"/>
      <c r="E217" s="40" t="s">
        <v>544</v>
      </c>
      <c r="F217" s="44">
        <v>250000</v>
      </c>
      <c r="G217" s="126">
        <v>0</v>
      </c>
    </row>
    <row r="218" spans="1:7" ht="45.2" hidden="1" x14ac:dyDescent="0.25">
      <c r="A218" s="11" t="s">
        <v>664</v>
      </c>
      <c r="B218" s="40"/>
      <c r="C218" s="222"/>
      <c r="D218" s="222"/>
      <c r="E218" s="40" t="s">
        <v>665</v>
      </c>
      <c r="F218" s="44">
        <v>1300000</v>
      </c>
      <c r="G218" s="126">
        <v>0</v>
      </c>
    </row>
    <row r="219" spans="1:7" ht="45.2" hidden="1" x14ac:dyDescent="0.25">
      <c r="A219" s="57" t="s">
        <v>696</v>
      </c>
      <c r="B219" s="58"/>
      <c r="C219" s="224" t="s">
        <v>697</v>
      </c>
      <c r="D219" s="224"/>
      <c r="E219" s="58"/>
      <c r="F219" s="125">
        <v>6300000</v>
      </c>
      <c r="G219" s="126">
        <f>G220</f>
        <v>0</v>
      </c>
    </row>
    <row r="220" spans="1:7" ht="60.2" hidden="1" x14ac:dyDescent="0.25">
      <c r="A220" s="11" t="s">
        <v>698</v>
      </c>
      <c r="B220" s="40"/>
      <c r="C220" s="222" t="s">
        <v>699</v>
      </c>
      <c r="D220" s="222"/>
      <c r="E220" s="40"/>
      <c r="F220" s="44">
        <v>6300000</v>
      </c>
      <c r="G220" s="126">
        <f>G221</f>
        <v>0</v>
      </c>
    </row>
    <row r="221" spans="1:7" ht="45.2" hidden="1" x14ac:dyDescent="0.25">
      <c r="A221" s="11" t="s">
        <v>477</v>
      </c>
      <c r="B221" s="40"/>
      <c r="C221" s="222"/>
      <c r="D221" s="222"/>
      <c r="E221" s="40" t="s">
        <v>478</v>
      </c>
      <c r="F221" s="44">
        <v>6300000</v>
      </c>
      <c r="G221" s="126">
        <v>0</v>
      </c>
    </row>
    <row r="222" spans="1:7" ht="78.599999999999994" hidden="1" x14ac:dyDescent="0.25">
      <c r="A222" s="59" t="s">
        <v>700</v>
      </c>
      <c r="B222" s="60"/>
      <c r="C222" s="228" t="s">
        <v>701</v>
      </c>
      <c r="D222" s="228"/>
      <c r="E222" s="60"/>
      <c r="F222" s="127">
        <v>29635000</v>
      </c>
      <c r="G222" s="128">
        <f>G223</f>
        <v>0</v>
      </c>
    </row>
    <row r="223" spans="1:7" ht="45.2" hidden="1" x14ac:dyDescent="0.25">
      <c r="A223" s="57" t="s">
        <v>702</v>
      </c>
      <c r="B223" s="58"/>
      <c r="C223" s="224" t="s">
        <v>703</v>
      </c>
      <c r="D223" s="224"/>
      <c r="E223" s="58"/>
      <c r="F223" s="125">
        <v>29635000</v>
      </c>
      <c r="G223" s="126">
        <f>G224+G227+G229</f>
        <v>0</v>
      </c>
    </row>
    <row r="224" spans="1:7" ht="45.2" hidden="1" x14ac:dyDescent="0.25">
      <c r="A224" s="11" t="s">
        <v>704</v>
      </c>
      <c r="B224" s="40"/>
      <c r="C224" s="222" t="s">
        <v>705</v>
      </c>
      <c r="D224" s="222"/>
      <c r="E224" s="40"/>
      <c r="F224" s="44">
        <v>1635000</v>
      </c>
      <c r="G224" s="126">
        <f>G225+G226</f>
        <v>0</v>
      </c>
    </row>
    <row r="225" spans="1:7" ht="45.2" hidden="1" x14ac:dyDescent="0.25">
      <c r="A225" s="11" t="s">
        <v>543</v>
      </c>
      <c r="B225" s="40"/>
      <c r="C225" s="222"/>
      <c r="D225" s="222"/>
      <c r="E225" s="40" t="s">
        <v>544</v>
      </c>
      <c r="F225" s="44">
        <v>277000</v>
      </c>
      <c r="G225" s="126">
        <v>0</v>
      </c>
    </row>
    <row r="226" spans="1:7" ht="45.2" hidden="1" x14ac:dyDescent="0.25">
      <c r="A226" s="11" t="s">
        <v>477</v>
      </c>
      <c r="B226" s="40"/>
      <c r="C226" s="222"/>
      <c r="D226" s="222"/>
      <c r="E226" s="40" t="s">
        <v>478</v>
      </c>
      <c r="F226" s="44">
        <v>1358000</v>
      </c>
      <c r="G226" s="126">
        <v>0</v>
      </c>
    </row>
    <row r="227" spans="1:7" ht="45.2" hidden="1" x14ac:dyDescent="0.25">
      <c r="A227" s="11" t="s">
        <v>706</v>
      </c>
      <c r="B227" s="40"/>
      <c r="C227" s="222" t="s">
        <v>707</v>
      </c>
      <c r="D227" s="222"/>
      <c r="E227" s="40"/>
      <c r="F227" s="44">
        <v>5600000</v>
      </c>
      <c r="G227" s="126">
        <f>G228</f>
        <v>0</v>
      </c>
    </row>
    <row r="228" spans="1:7" ht="45.2" hidden="1" x14ac:dyDescent="0.25">
      <c r="A228" s="11" t="s">
        <v>477</v>
      </c>
      <c r="B228" s="40"/>
      <c r="C228" s="222"/>
      <c r="D228" s="222"/>
      <c r="E228" s="40" t="s">
        <v>478</v>
      </c>
      <c r="F228" s="44">
        <v>5600000</v>
      </c>
      <c r="G228" s="126">
        <v>0</v>
      </c>
    </row>
    <row r="229" spans="1:7" ht="45.2" hidden="1" x14ac:dyDescent="0.25">
      <c r="A229" s="11" t="s">
        <v>706</v>
      </c>
      <c r="B229" s="40"/>
      <c r="C229" s="222" t="s">
        <v>708</v>
      </c>
      <c r="D229" s="222"/>
      <c r="E229" s="40"/>
      <c r="F229" s="44">
        <v>22400000</v>
      </c>
      <c r="G229" s="126">
        <f>G230</f>
        <v>0</v>
      </c>
    </row>
    <row r="230" spans="1:7" ht="45.2" hidden="1" x14ac:dyDescent="0.25">
      <c r="A230" s="11" t="s">
        <v>477</v>
      </c>
      <c r="B230" s="40"/>
      <c r="C230" s="222"/>
      <c r="D230" s="222"/>
      <c r="E230" s="40" t="s">
        <v>478</v>
      </c>
      <c r="F230" s="44">
        <v>22400000</v>
      </c>
      <c r="G230" s="126">
        <v>0</v>
      </c>
    </row>
    <row r="231" spans="1:7" ht="62.85" hidden="1" x14ac:dyDescent="0.25">
      <c r="A231" s="59" t="s">
        <v>709</v>
      </c>
      <c r="B231" s="60"/>
      <c r="C231" s="228" t="s">
        <v>710</v>
      </c>
      <c r="D231" s="228"/>
      <c r="E231" s="60"/>
      <c r="F231" s="127">
        <v>3000000</v>
      </c>
      <c r="G231" s="128">
        <f>G232</f>
        <v>0</v>
      </c>
    </row>
    <row r="232" spans="1:7" ht="45.2" hidden="1" x14ac:dyDescent="0.25">
      <c r="A232" s="57" t="s">
        <v>711</v>
      </c>
      <c r="B232" s="58"/>
      <c r="C232" s="224" t="s">
        <v>712</v>
      </c>
      <c r="D232" s="224"/>
      <c r="E232" s="58"/>
      <c r="F232" s="125">
        <v>3000000</v>
      </c>
      <c r="G232" s="126">
        <f>G233</f>
        <v>0</v>
      </c>
    </row>
    <row r="233" spans="1:7" ht="45.2" hidden="1" x14ac:dyDescent="0.25">
      <c r="A233" s="11" t="s">
        <v>713</v>
      </c>
      <c r="B233" s="40"/>
      <c r="C233" s="222" t="s">
        <v>714</v>
      </c>
      <c r="D233" s="222"/>
      <c r="E233" s="40"/>
      <c r="F233" s="44">
        <v>3000000</v>
      </c>
      <c r="G233" s="126">
        <f>G234</f>
        <v>0</v>
      </c>
    </row>
    <row r="234" spans="1:7" ht="45.2" hidden="1" x14ac:dyDescent="0.25">
      <c r="A234" s="11" t="s">
        <v>543</v>
      </c>
      <c r="B234" s="40"/>
      <c r="C234" s="222"/>
      <c r="D234" s="222"/>
      <c r="E234" s="40" t="s">
        <v>544</v>
      </c>
      <c r="F234" s="44">
        <v>3000000</v>
      </c>
      <c r="G234" s="126">
        <v>0</v>
      </c>
    </row>
    <row r="235" spans="1:7" ht="63" x14ac:dyDescent="0.2">
      <c r="A235" s="53" t="s">
        <v>715</v>
      </c>
      <c r="B235" s="54"/>
      <c r="C235" s="226" t="s">
        <v>716</v>
      </c>
      <c r="D235" s="226"/>
      <c r="E235" s="54"/>
      <c r="F235" s="121">
        <v>22142000</v>
      </c>
      <c r="G235" s="122">
        <f>G236+G242</f>
        <v>4015575.6300000004</v>
      </c>
    </row>
    <row r="236" spans="1:7" ht="78.75" x14ac:dyDescent="0.2">
      <c r="A236" s="59" t="s">
        <v>717</v>
      </c>
      <c r="B236" s="60"/>
      <c r="C236" s="228" t="s">
        <v>718</v>
      </c>
      <c r="D236" s="228"/>
      <c r="E236" s="60"/>
      <c r="F236" s="127">
        <v>17442000</v>
      </c>
      <c r="G236" s="128">
        <f>G237</f>
        <v>4015575.6300000004</v>
      </c>
    </row>
    <row r="237" spans="1:7" ht="78.75" x14ac:dyDescent="0.2">
      <c r="A237" s="57" t="s">
        <v>719</v>
      </c>
      <c r="B237" s="58"/>
      <c r="C237" s="224" t="s">
        <v>720</v>
      </c>
      <c r="D237" s="224"/>
      <c r="E237" s="58"/>
      <c r="F237" s="125">
        <v>17442000</v>
      </c>
      <c r="G237" s="126">
        <f>G238+G240</f>
        <v>4015575.6300000004</v>
      </c>
    </row>
    <row r="238" spans="1:7" ht="47.25" x14ac:dyDescent="0.2">
      <c r="A238" s="11" t="s">
        <v>721</v>
      </c>
      <c r="B238" s="40"/>
      <c r="C238" s="222" t="s">
        <v>722</v>
      </c>
      <c r="D238" s="222"/>
      <c r="E238" s="40"/>
      <c r="F238" s="44">
        <v>15962000</v>
      </c>
      <c r="G238" s="126">
        <f>G239</f>
        <v>3893600.43</v>
      </c>
    </row>
    <row r="239" spans="1:7" ht="47.25" x14ac:dyDescent="0.2">
      <c r="A239" s="11" t="s">
        <v>543</v>
      </c>
      <c r="B239" s="40"/>
      <c r="C239" s="222"/>
      <c r="D239" s="222"/>
      <c r="E239" s="40" t="s">
        <v>544</v>
      </c>
      <c r="F239" s="44">
        <v>15962000</v>
      </c>
      <c r="G239" s="126">
        <v>3893600.43</v>
      </c>
    </row>
    <row r="240" spans="1:7" ht="63" x14ac:dyDescent="0.2">
      <c r="A240" s="11" t="s">
        <v>723</v>
      </c>
      <c r="B240" s="40"/>
      <c r="C240" s="222" t="s">
        <v>724</v>
      </c>
      <c r="D240" s="222"/>
      <c r="E240" s="40"/>
      <c r="F240" s="44">
        <v>1480000</v>
      </c>
      <c r="G240" s="126">
        <f>G241</f>
        <v>121975.2</v>
      </c>
    </row>
    <row r="241" spans="1:7" ht="47.25" x14ac:dyDescent="0.2">
      <c r="A241" s="11" t="s">
        <v>543</v>
      </c>
      <c r="B241" s="40"/>
      <c r="C241" s="222"/>
      <c r="D241" s="222"/>
      <c r="E241" s="40" t="s">
        <v>544</v>
      </c>
      <c r="F241" s="44">
        <v>1480000</v>
      </c>
      <c r="G241" s="126">
        <v>121975.2</v>
      </c>
    </row>
    <row r="242" spans="1:7" ht="47.1" hidden="1" x14ac:dyDescent="0.25">
      <c r="A242" s="59" t="s">
        <v>725</v>
      </c>
      <c r="B242" s="60"/>
      <c r="C242" s="228" t="s">
        <v>726</v>
      </c>
      <c r="D242" s="228"/>
      <c r="E242" s="60"/>
      <c r="F242" s="127">
        <v>4700000</v>
      </c>
      <c r="G242" s="128">
        <f>G243</f>
        <v>0</v>
      </c>
    </row>
    <row r="243" spans="1:7" ht="45.2" hidden="1" x14ac:dyDescent="0.25">
      <c r="A243" s="57" t="s">
        <v>727</v>
      </c>
      <c r="B243" s="58"/>
      <c r="C243" s="224" t="s">
        <v>728</v>
      </c>
      <c r="D243" s="224"/>
      <c r="E243" s="58"/>
      <c r="F243" s="125">
        <v>4700000</v>
      </c>
      <c r="G243" s="126">
        <f>G244</f>
        <v>0</v>
      </c>
    </row>
    <row r="244" spans="1:7" ht="45.2" hidden="1" x14ac:dyDescent="0.25">
      <c r="A244" s="11" t="s">
        <v>729</v>
      </c>
      <c r="B244" s="40"/>
      <c r="C244" s="222" t="s">
        <v>730</v>
      </c>
      <c r="D244" s="222"/>
      <c r="E244" s="40"/>
      <c r="F244" s="44">
        <v>4700000</v>
      </c>
      <c r="G244" s="126">
        <f>G245</f>
        <v>0</v>
      </c>
    </row>
    <row r="245" spans="1:7" ht="45.2" hidden="1" x14ac:dyDescent="0.25">
      <c r="A245" s="11" t="s">
        <v>543</v>
      </c>
      <c r="B245" s="40"/>
      <c r="C245" s="222"/>
      <c r="D245" s="222"/>
      <c r="E245" s="40" t="s">
        <v>544</v>
      </c>
      <c r="F245" s="44">
        <v>4700000</v>
      </c>
      <c r="G245" s="126">
        <v>0</v>
      </c>
    </row>
    <row r="246" spans="1:7" ht="75.400000000000006" hidden="1" x14ac:dyDescent="0.25">
      <c r="A246" s="53" t="s">
        <v>731</v>
      </c>
      <c r="B246" s="54"/>
      <c r="C246" s="226" t="s">
        <v>732</v>
      </c>
      <c r="D246" s="226"/>
      <c r="E246" s="54"/>
      <c r="F246" s="121">
        <v>2960000</v>
      </c>
      <c r="G246" s="122">
        <f>G247</f>
        <v>0</v>
      </c>
    </row>
    <row r="247" spans="1:7" ht="84.75" hidden="1" customHeight="1" x14ac:dyDescent="0.25">
      <c r="A247" s="59" t="s">
        <v>733</v>
      </c>
      <c r="B247" s="60"/>
      <c r="C247" s="228" t="s">
        <v>734</v>
      </c>
      <c r="D247" s="228"/>
      <c r="E247" s="60"/>
      <c r="F247" s="127">
        <v>2960000</v>
      </c>
      <c r="G247" s="128">
        <f>G248</f>
        <v>0</v>
      </c>
    </row>
    <row r="248" spans="1:7" ht="75.400000000000006" hidden="1" x14ac:dyDescent="0.25">
      <c r="A248" s="57" t="s">
        <v>735</v>
      </c>
      <c r="B248" s="58"/>
      <c r="C248" s="224" t="s">
        <v>736</v>
      </c>
      <c r="D248" s="224"/>
      <c r="E248" s="58"/>
      <c r="F248" s="125">
        <v>2960000</v>
      </c>
      <c r="G248" s="126">
        <f>G249+G251+G253</f>
        <v>0</v>
      </c>
    </row>
    <row r="249" spans="1:7" ht="30.2" hidden="1" x14ac:dyDescent="0.25">
      <c r="A249" s="11" t="s">
        <v>737</v>
      </c>
      <c r="B249" s="40"/>
      <c r="C249" s="222" t="s">
        <v>738</v>
      </c>
      <c r="D249" s="222"/>
      <c r="E249" s="40"/>
      <c r="F249" s="44">
        <v>200000</v>
      </c>
      <c r="G249" s="126">
        <f>G250</f>
        <v>0</v>
      </c>
    </row>
    <row r="250" spans="1:7" ht="45.2" hidden="1" x14ac:dyDescent="0.25">
      <c r="A250" s="11" t="s">
        <v>477</v>
      </c>
      <c r="B250" s="40"/>
      <c r="C250" s="222"/>
      <c r="D250" s="222"/>
      <c r="E250" s="40" t="s">
        <v>478</v>
      </c>
      <c r="F250" s="44">
        <v>200000</v>
      </c>
      <c r="G250" s="126">
        <v>0</v>
      </c>
    </row>
    <row r="251" spans="1:7" ht="45.2" hidden="1" x14ac:dyDescent="0.25">
      <c r="A251" s="11" t="s">
        <v>739</v>
      </c>
      <c r="B251" s="40"/>
      <c r="C251" s="222" t="s">
        <v>740</v>
      </c>
      <c r="D251" s="222"/>
      <c r="E251" s="40"/>
      <c r="F251" s="44">
        <v>760000</v>
      </c>
      <c r="G251" s="126">
        <f>G252</f>
        <v>0</v>
      </c>
    </row>
    <row r="252" spans="1:7" ht="45.2" hidden="1" x14ac:dyDescent="0.25">
      <c r="A252" s="11" t="s">
        <v>477</v>
      </c>
      <c r="B252" s="40"/>
      <c r="C252" s="222"/>
      <c r="D252" s="222"/>
      <c r="E252" s="40" t="s">
        <v>478</v>
      </c>
      <c r="F252" s="44">
        <v>760000</v>
      </c>
      <c r="G252" s="126">
        <v>0</v>
      </c>
    </row>
    <row r="253" spans="1:7" ht="15" hidden="1" x14ac:dyDescent="0.25">
      <c r="A253" s="11" t="s">
        <v>741</v>
      </c>
      <c r="B253" s="40"/>
      <c r="C253" s="222" t="s">
        <v>742</v>
      </c>
      <c r="D253" s="222"/>
      <c r="E253" s="40"/>
      <c r="F253" s="44">
        <v>2000000</v>
      </c>
      <c r="G253" s="126">
        <f>G254</f>
        <v>0</v>
      </c>
    </row>
    <row r="254" spans="1:7" ht="45.2" hidden="1" x14ac:dyDescent="0.25">
      <c r="A254" s="11" t="s">
        <v>477</v>
      </c>
      <c r="B254" s="40"/>
      <c r="C254" s="222"/>
      <c r="D254" s="222"/>
      <c r="E254" s="40" t="s">
        <v>478</v>
      </c>
      <c r="F254" s="44">
        <v>2000000</v>
      </c>
      <c r="G254" s="126">
        <v>0</v>
      </c>
    </row>
    <row r="255" spans="1:7" ht="78.75" x14ac:dyDescent="0.2">
      <c r="A255" s="53" t="s">
        <v>743</v>
      </c>
      <c r="B255" s="54"/>
      <c r="C255" s="226" t="s">
        <v>744</v>
      </c>
      <c r="D255" s="226"/>
      <c r="E255" s="54"/>
      <c r="F255" s="121">
        <v>2951400</v>
      </c>
      <c r="G255" s="122">
        <f>G256+G263</f>
        <v>210070</v>
      </c>
    </row>
    <row r="256" spans="1:7" ht="84" customHeight="1" x14ac:dyDescent="0.2">
      <c r="A256" s="59" t="s">
        <v>745</v>
      </c>
      <c r="B256" s="60"/>
      <c r="C256" s="228" t="s">
        <v>746</v>
      </c>
      <c r="D256" s="228"/>
      <c r="E256" s="60"/>
      <c r="F256" s="127">
        <v>500000</v>
      </c>
      <c r="G256" s="128">
        <f>G257+G260</f>
        <v>75516</v>
      </c>
    </row>
    <row r="257" spans="1:7" ht="60.2" hidden="1" x14ac:dyDescent="0.25">
      <c r="A257" s="57" t="s">
        <v>747</v>
      </c>
      <c r="B257" s="58"/>
      <c r="C257" s="224" t="s">
        <v>748</v>
      </c>
      <c r="D257" s="224"/>
      <c r="E257" s="58"/>
      <c r="F257" s="125">
        <v>200000</v>
      </c>
      <c r="G257" s="126">
        <f>G258</f>
        <v>0</v>
      </c>
    </row>
    <row r="258" spans="1:7" ht="30.2" hidden="1" x14ac:dyDescent="0.25">
      <c r="A258" s="11" t="s">
        <v>749</v>
      </c>
      <c r="B258" s="40"/>
      <c r="C258" s="222" t="s">
        <v>750</v>
      </c>
      <c r="D258" s="222"/>
      <c r="E258" s="40"/>
      <c r="F258" s="44">
        <v>200000</v>
      </c>
      <c r="G258" s="126">
        <f>G259</f>
        <v>0</v>
      </c>
    </row>
    <row r="259" spans="1:7" ht="45.2" hidden="1" x14ac:dyDescent="0.25">
      <c r="A259" s="11" t="s">
        <v>477</v>
      </c>
      <c r="B259" s="40"/>
      <c r="C259" s="222"/>
      <c r="D259" s="222"/>
      <c r="E259" s="40" t="s">
        <v>478</v>
      </c>
      <c r="F259" s="44">
        <v>200000</v>
      </c>
      <c r="G259" s="126">
        <v>0</v>
      </c>
    </row>
    <row r="260" spans="1:7" ht="94.5" x14ac:dyDescent="0.2">
      <c r="A260" s="57" t="s">
        <v>751</v>
      </c>
      <c r="B260" s="58"/>
      <c r="C260" s="224" t="s">
        <v>752</v>
      </c>
      <c r="D260" s="224"/>
      <c r="E260" s="58"/>
      <c r="F260" s="125">
        <v>300000</v>
      </c>
      <c r="G260" s="126">
        <f>G261</f>
        <v>75516</v>
      </c>
    </row>
    <row r="261" spans="1:7" ht="31.5" x14ac:dyDescent="0.2">
      <c r="A261" s="11" t="s">
        <v>753</v>
      </c>
      <c r="B261" s="40"/>
      <c r="C261" s="222" t="s">
        <v>754</v>
      </c>
      <c r="D261" s="222"/>
      <c r="E261" s="40"/>
      <c r="F261" s="44">
        <v>300000</v>
      </c>
      <c r="G261" s="126">
        <f>G262</f>
        <v>75516</v>
      </c>
    </row>
    <row r="262" spans="1:7" ht="110.25" x14ac:dyDescent="0.2">
      <c r="A262" s="11" t="s">
        <v>541</v>
      </c>
      <c r="B262" s="40"/>
      <c r="C262" s="222"/>
      <c r="D262" s="222"/>
      <c r="E262" s="40" t="s">
        <v>542</v>
      </c>
      <c r="F262" s="44">
        <v>300000</v>
      </c>
      <c r="G262" s="126">
        <v>75516</v>
      </c>
    </row>
    <row r="263" spans="1:7" ht="78.75" x14ac:dyDescent="0.2">
      <c r="A263" s="62" t="s">
        <v>755</v>
      </c>
      <c r="B263" s="63"/>
      <c r="C263" s="230" t="s">
        <v>756</v>
      </c>
      <c r="D263" s="230"/>
      <c r="E263" s="63"/>
      <c r="F263" s="133">
        <f>F264+F267</f>
        <v>5106400</v>
      </c>
      <c r="G263" s="134">
        <f>G264+G267+G270</f>
        <v>134554</v>
      </c>
    </row>
    <row r="264" spans="1:7" ht="45.2" hidden="1" x14ac:dyDescent="0.25">
      <c r="A264" s="57" t="s">
        <v>1038</v>
      </c>
      <c r="B264" s="58"/>
      <c r="C264" s="224" t="s">
        <v>1039</v>
      </c>
      <c r="D264" s="224"/>
      <c r="E264" s="58"/>
      <c r="F264" s="125">
        <f>F265</f>
        <v>4658400</v>
      </c>
      <c r="G264" s="129">
        <f>G265</f>
        <v>0</v>
      </c>
    </row>
    <row r="265" spans="1:7" ht="30.2" hidden="1" x14ac:dyDescent="0.25">
      <c r="A265" s="11" t="s">
        <v>759</v>
      </c>
      <c r="B265" s="40"/>
      <c r="C265" s="222" t="s">
        <v>760</v>
      </c>
      <c r="D265" s="222"/>
      <c r="E265" s="40"/>
      <c r="F265" s="44">
        <f>F266</f>
        <v>4658400</v>
      </c>
      <c r="G265" s="126">
        <f>G266</f>
        <v>0</v>
      </c>
    </row>
    <row r="266" spans="1:7" ht="45.2" hidden="1" x14ac:dyDescent="0.25">
      <c r="A266" s="11" t="s">
        <v>543</v>
      </c>
      <c r="B266" s="40"/>
      <c r="C266" s="222"/>
      <c r="D266" s="222"/>
      <c r="E266" s="40" t="s">
        <v>544</v>
      </c>
      <c r="F266" s="44">
        <v>4658400</v>
      </c>
      <c r="G266" s="126">
        <v>0</v>
      </c>
    </row>
    <row r="267" spans="1:7" ht="78.75" x14ac:dyDescent="0.2">
      <c r="A267" s="57" t="s">
        <v>757</v>
      </c>
      <c r="B267" s="58"/>
      <c r="C267" s="224" t="s">
        <v>758</v>
      </c>
      <c r="D267" s="224"/>
      <c r="E267" s="58"/>
      <c r="F267" s="125">
        <v>448000</v>
      </c>
      <c r="G267" s="129">
        <f>G268</f>
        <v>53800</v>
      </c>
    </row>
    <row r="268" spans="1:7" ht="31.5" x14ac:dyDescent="0.2">
      <c r="A268" s="11" t="s">
        <v>759</v>
      </c>
      <c r="B268" s="40"/>
      <c r="C268" s="222" t="s">
        <v>760</v>
      </c>
      <c r="D268" s="222"/>
      <c r="E268" s="40"/>
      <c r="F268" s="44">
        <v>448000</v>
      </c>
      <c r="G268" s="126">
        <f>G269</f>
        <v>53800</v>
      </c>
    </row>
    <row r="269" spans="1:7" ht="47.25" x14ac:dyDescent="0.2">
      <c r="A269" s="11" t="s">
        <v>543</v>
      </c>
      <c r="B269" s="40"/>
      <c r="C269" s="222"/>
      <c r="D269" s="222"/>
      <c r="E269" s="40" t="s">
        <v>544</v>
      </c>
      <c r="F269" s="44">
        <v>448000</v>
      </c>
      <c r="G269" s="126">
        <v>53800</v>
      </c>
    </row>
    <row r="270" spans="1:7" ht="63" x14ac:dyDescent="0.2">
      <c r="A270" s="57" t="s">
        <v>761</v>
      </c>
      <c r="B270" s="58"/>
      <c r="C270" s="224" t="s">
        <v>762</v>
      </c>
      <c r="D270" s="224"/>
      <c r="E270" s="58"/>
      <c r="F270" s="125">
        <v>2003400</v>
      </c>
      <c r="G270" s="129">
        <f>G271</f>
        <v>80754</v>
      </c>
    </row>
    <row r="271" spans="1:7" ht="31.5" x14ac:dyDescent="0.2">
      <c r="A271" s="11" t="s">
        <v>759</v>
      </c>
      <c r="B271" s="40"/>
      <c r="C271" s="222" t="s">
        <v>763</v>
      </c>
      <c r="D271" s="222"/>
      <c r="E271" s="40"/>
      <c r="F271" s="44">
        <v>2003400</v>
      </c>
      <c r="G271" s="126">
        <f>G272</f>
        <v>80754</v>
      </c>
    </row>
    <row r="272" spans="1:7" ht="47.25" x14ac:dyDescent="0.2">
      <c r="A272" s="11" t="s">
        <v>543</v>
      </c>
      <c r="B272" s="40"/>
      <c r="C272" s="222"/>
      <c r="D272" s="222"/>
      <c r="E272" s="40" t="s">
        <v>544</v>
      </c>
      <c r="F272" s="44">
        <v>2003400</v>
      </c>
      <c r="G272" s="126">
        <v>80754</v>
      </c>
    </row>
    <row r="273" spans="1:7" ht="60.2" hidden="1" x14ac:dyDescent="0.25">
      <c r="A273" s="53" t="s">
        <v>764</v>
      </c>
      <c r="B273" s="54"/>
      <c r="C273" s="226" t="s">
        <v>765</v>
      </c>
      <c r="D273" s="226"/>
      <c r="E273" s="54"/>
      <c r="F273" s="121">
        <v>500000</v>
      </c>
      <c r="G273" s="122">
        <f>G274</f>
        <v>0</v>
      </c>
    </row>
    <row r="274" spans="1:7" ht="62.85" hidden="1" x14ac:dyDescent="0.25">
      <c r="A274" s="59" t="s">
        <v>766</v>
      </c>
      <c r="B274" s="60"/>
      <c r="C274" s="228" t="s">
        <v>767</v>
      </c>
      <c r="D274" s="228"/>
      <c r="E274" s="60"/>
      <c r="F274" s="127">
        <v>500000</v>
      </c>
      <c r="G274" s="128">
        <f>G275</f>
        <v>0</v>
      </c>
    </row>
    <row r="275" spans="1:7" ht="30.2" hidden="1" x14ac:dyDescent="0.25">
      <c r="A275" s="57" t="s">
        <v>768</v>
      </c>
      <c r="B275" s="58"/>
      <c r="C275" s="224" t="s">
        <v>769</v>
      </c>
      <c r="D275" s="224"/>
      <c r="E275" s="58"/>
      <c r="F275" s="125">
        <v>500000</v>
      </c>
      <c r="G275" s="126">
        <f>G276</f>
        <v>0</v>
      </c>
    </row>
    <row r="276" spans="1:7" ht="30.2" hidden="1" x14ac:dyDescent="0.25">
      <c r="A276" s="11" t="s">
        <v>770</v>
      </c>
      <c r="B276" s="40"/>
      <c r="C276" s="222" t="s">
        <v>771</v>
      </c>
      <c r="D276" s="222"/>
      <c r="E276" s="40"/>
      <c r="F276" s="44">
        <v>500000</v>
      </c>
      <c r="G276" s="126">
        <f>G277</f>
        <v>0</v>
      </c>
    </row>
    <row r="277" spans="1:7" ht="15" hidden="1" x14ac:dyDescent="0.25">
      <c r="A277" s="11" t="s">
        <v>563</v>
      </c>
      <c r="B277" s="40"/>
      <c r="C277" s="222"/>
      <c r="D277" s="222"/>
      <c r="E277" s="40" t="s">
        <v>564</v>
      </c>
      <c r="F277" s="44">
        <v>500000</v>
      </c>
      <c r="G277" s="126">
        <v>0</v>
      </c>
    </row>
    <row r="278" spans="1:7" ht="63" x14ac:dyDescent="0.2">
      <c r="A278" s="53" t="s">
        <v>772</v>
      </c>
      <c r="B278" s="54"/>
      <c r="C278" s="226" t="s">
        <v>773</v>
      </c>
      <c r="D278" s="226"/>
      <c r="E278" s="54"/>
      <c r="F278" s="121">
        <v>6181322</v>
      </c>
      <c r="G278" s="122">
        <f>G279+G285</f>
        <v>24795</v>
      </c>
    </row>
    <row r="279" spans="1:7" ht="63" x14ac:dyDescent="0.2">
      <c r="A279" s="59" t="s">
        <v>774</v>
      </c>
      <c r="B279" s="60"/>
      <c r="C279" s="228" t="s">
        <v>775</v>
      </c>
      <c r="D279" s="228"/>
      <c r="E279" s="60"/>
      <c r="F279" s="127">
        <v>3645000</v>
      </c>
      <c r="G279" s="128">
        <f>G280</f>
        <v>24795</v>
      </c>
    </row>
    <row r="280" spans="1:7" ht="78.75" x14ac:dyDescent="0.2">
      <c r="A280" s="57" t="s">
        <v>776</v>
      </c>
      <c r="B280" s="58"/>
      <c r="C280" s="224" t="s">
        <v>777</v>
      </c>
      <c r="D280" s="224"/>
      <c r="E280" s="58"/>
      <c r="F280" s="125">
        <v>3645000</v>
      </c>
      <c r="G280" s="126">
        <f>G281+G283</f>
        <v>24795</v>
      </c>
    </row>
    <row r="281" spans="1:7" ht="31.5" x14ac:dyDescent="0.2">
      <c r="A281" s="11" t="s">
        <v>778</v>
      </c>
      <c r="B281" s="40"/>
      <c r="C281" s="222" t="s">
        <v>779</v>
      </c>
      <c r="D281" s="222"/>
      <c r="E281" s="40"/>
      <c r="F281" s="44">
        <v>45000</v>
      </c>
      <c r="G281" s="126">
        <f>G282</f>
        <v>24795</v>
      </c>
    </row>
    <row r="282" spans="1:7" ht="47.25" x14ac:dyDescent="0.2">
      <c r="A282" s="11" t="s">
        <v>543</v>
      </c>
      <c r="B282" s="40"/>
      <c r="C282" s="222"/>
      <c r="D282" s="222"/>
      <c r="E282" s="40" t="s">
        <v>544</v>
      </c>
      <c r="F282" s="44">
        <v>45000</v>
      </c>
      <c r="G282" s="126">
        <v>24795</v>
      </c>
    </row>
    <row r="283" spans="1:7" ht="30.2" hidden="1" x14ac:dyDescent="0.25">
      <c r="A283" s="11" t="s">
        <v>780</v>
      </c>
      <c r="B283" s="40"/>
      <c r="C283" s="222" t="s">
        <v>781</v>
      </c>
      <c r="D283" s="222"/>
      <c r="E283" s="40"/>
      <c r="F283" s="44">
        <v>3600000</v>
      </c>
      <c r="G283" s="126">
        <f>G284</f>
        <v>0</v>
      </c>
    </row>
    <row r="284" spans="1:7" ht="45.2" hidden="1" x14ac:dyDescent="0.25">
      <c r="A284" s="11" t="s">
        <v>543</v>
      </c>
      <c r="B284" s="40"/>
      <c r="C284" s="222"/>
      <c r="D284" s="222"/>
      <c r="E284" s="40" t="s">
        <v>544</v>
      </c>
      <c r="F284" s="44">
        <v>3600000</v>
      </c>
      <c r="G284" s="126">
        <v>0</v>
      </c>
    </row>
    <row r="285" spans="1:7" ht="47.1" hidden="1" x14ac:dyDescent="0.25">
      <c r="A285" s="59" t="s">
        <v>782</v>
      </c>
      <c r="B285" s="60"/>
      <c r="C285" s="228" t="s">
        <v>783</v>
      </c>
      <c r="D285" s="228"/>
      <c r="E285" s="60"/>
      <c r="F285" s="127">
        <v>2536322</v>
      </c>
      <c r="G285" s="128">
        <f>G286</f>
        <v>0</v>
      </c>
    </row>
    <row r="286" spans="1:7" ht="30.2" hidden="1" x14ac:dyDescent="0.25">
      <c r="A286" s="57" t="s">
        <v>784</v>
      </c>
      <c r="B286" s="58"/>
      <c r="C286" s="224" t="s">
        <v>785</v>
      </c>
      <c r="D286" s="224"/>
      <c r="E286" s="58"/>
      <c r="F286" s="125">
        <v>2536322</v>
      </c>
      <c r="G286" s="126">
        <f>G287+G289</f>
        <v>0</v>
      </c>
    </row>
    <row r="287" spans="1:7" ht="30.2" hidden="1" x14ac:dyDescent="0.25">
      <c r="A287" s="11" t="s">
        <v>786</v>
      </c>
      <c r="B287" s="40"/>
      <c r="C287" s="222" t="s">
        <v>787</v>
      </c>
      <c r="D287" s="222"/>
      <c r="E287" s="40"/>
      <c r="F287" s="44">
        <v>126591</v>
      </c>
      <c r="G287" s="126">
        <f>G288</f>
        <v>0</v>
      </c>
    </row>
    <row r="288" spans="1:7" ht="45.2" hidden="1" x14ac:dyDescent="0.25">
      <c r="A288" s="11" t="s">
        <v>543</v>
      </c>
      <c r="B288" s="40"/>
      <c r="C288" s="222"/>
      <c r="D288" s="222"/>
      <c r="E288" s="40" t="s">
        <v>544</v>
      </c>
      <c r="F288" s="44">
        <v>126591</v>
      </c>
      <c r="G288" s="126">
        <v>0</v>
      </c>
    </row>
    <row r="289" spans="1:7" ht="30.2" hidden="1" x14ac:dyDescent="0.25">
      <c r="A289" s="11" t="s">
        <v>788</v>
      </c>
      <c r="B289" s="40"/>
      <c r="C289" s="222" t="s">
        <v>789</v>
      </c>
      <c r="D289" s="222"/>
      <c r="E289" s="40"/>
      <c r="F289" s="44">
        <v>2409731</v>
      </c>
      <c r="G289" s="126">
        <f>G290</f>
        <v>0</v>
      </c>
    </row>
    <row r="290" spans="1:7" ht="45.2" hidden="1" x14ac:dyDescent="0.25">
      <c r="A290" s="11" t="s">
        <v>543</v>
      </c>
      <c r="B290" s="40"/>
      <c r="C290" s="222"/>
      <c r="D290" s="222"/>
      <c r="E290" s="40" t="s">
        <v>544</v>
      </c>
      <c r="F290" s="44">
        <v>2409731</v>
      </c>
      <c r="G290" s="126">
        <v>0</v>
      </c>
    </row>
    <row r="291" spans="1:7" ht="63" x14ac:dyDescent="0.2">
      <c r="A291" s="53" t="s">
        <v>790</v>
      </c>
      <c r="B291" s="54"/>
      <c r="C291" s="226" t="s">
        <v>791</v>
      </c>
      <c r="D291" s="226"/>
      <c r="E291" s="54"/>
      <c r="F291" s="121">
        <v>83198086</v>
      </c>
      <c r="G291" s="122">
        <f>G292+G307+G313+G317</f>
        <v>17533650.039999999</v>
      </c>
    </row>
    <row r="292" spans="1:7" ht="63" x14ac:dyDescent="0.2">
      <c r="A292" s="59" t="s">
        <v>792</v>
      </c>
      <c r="B292" s="60"/>
      <c r="C292" s="228" t="s">
        <v>793</v>
      </c>
      <c r="D292" s="228"/>
      <c r="E292" s="60"/>
      <c r="F292" s="127">
        <v>59425792</v>
      </c>
      <c r="G292" s="128">
        <f>G293+G299+G304</f>
        <v>9190695.6500000004</v>
      </c>
    </row>
    <row r="293" spans="1:7" ht="63" x14ac:dyDescent="0.2">
      <c r="A293" s="57" t="s">
        <v>794</v>
      </c>
      <c r="B293" s="58"/>
      <c r="C293" s="224" t="s">
        <v>795</v>
      </c>
      <c r="D293" s="224"/>
      <c r="E293" s="58"/>
      <c r="F293" s="125">
        <v>38000000</v>
      </c>
      <c r="G293" s="126">
        <f>G294</f>
        <v>8356432.96</v>
      </c>
    </row>
    <row r="294" spans="1:7" ht="47.25" x14ac:dyDescent="0.2">
      <c r="A294" s="11" t="s">
        <v>796</v>
      </c>
      <c r="B294" s="40"/>
      <c r="C294" s="222" t="s">
        <v>797</v>
      </c>
      <c r="D294" s="222"/>
      <c r="E294" s="40"/>
      <c r="F294" s="44">
        <v>38000000</v>
      </c>
      <c r="G294" s="126">
        <f>G295+G296+G297+G298</f>
        <v>8356432.96</v>
      </c>
    </row>
    <row r="295" spans="1:7" ht="110.25" x14ac:dyDescent="0.2">
      <c r="A295" s="11" t="s">
        <v>541</v>
      </c>
      <c r="B295" s="40"/>
      <c r="C295" s="222"/>
      <c r="D295" s="222"/>
      <c r="E295" s="40" t="s">
        <v>542</v>
      </c>
      <c r="F295" s="44">
        <v>34440442</v>
      </c>
      <c r="G295" s="126">
        <v>7766613.2400000002</v>
      </c>
    </row>
    <row r="296" spans="1:7" ht="47.25" x14ac:dyDescent="0.2">
      <c r="A296" s="11" t="s">
        <v>543</v>
      </c>
      <c r="B296" s="40"/>
      <c r="C296" s="222"/>
      <c r="D296" s="222"/>
      <c r="E296" s="40" t="s">
        <v>544</v>
      </c>
      <c r="F296" s="44">
        <v>2260270</v>
      </c>
      <c r="G296" s="126">
        <v>522875.02</v>
      </c>
    </row>
    <row r="297" spans="1:7" ht="63" x14ac:dyDescent="0.2">
      <c r="A297" s="11" t="s">
        <v>477</v>
      </c>
      <c r="B297" s="40"/>
      <c r="C297" s="222"/>
      <c r="D297" s="222"/>
      <c r="E297" s="40" t="s">
        <v>478</v>
      </c>
      <c r="F297" s="44">
        <v>1176488</v>
      </c>
      <c r="G297" s="126">
        <v>66689.7</v>
      </c>
    </row>
    <row r="298" spans="1:7" x14ac:dyDescent="0.2">
      <c r="A298" s="11" t="s">
        <v>563</v>
      </c>
      <c r="B298" s="40"/>
      <c r="C298" s="222"/>
      <c r="D298" s="222"/>
      <c r="E298" s="40" t="s">
        <v>564</v>
      </c>
      <c r="F298" s="44">
        <v>122800</v>
      </c>
      <c r="G298" s="126">
        <v>255</v>
      </c>
    </row>
    <row r="299" spans="1:7" ht="47.25" x14ac:dyDescent="0.2">
      <c r="A299" s="57" t="s">
        <v>798</v>
      </c>
      <c r="B299" s="58"/>
      <c r="C299" s="224" t="s">
        <v>799</v>
      </c>
      <c r="D299" s="224"/>
      <c r="E299" s="58"/>
      <c r="F299" s="125">
        <v>14934511</v>
      </c>
      <c r="G299" s="129">
        <f>G300+G302</f>
        <v>834262.69</v>
      </c>
    </row>
    <row r="300" spans="1:7" ht="31.5" x14ac:dyDescent="0.2">
      <c r="A300" s="11" t="s">
        <v>786</v>
      </c>
      <c r="B300" s="40"/>
      <c r="C300" s="222" t="s">
        <v>800</v>
      </c>
      <c r="D300" s="222"/>
      <c r="E300" s="40"/>
      <c r="F300" s="44">
        <v>14737841</v>
      </c>
      <c r="G300" s="126">
        <f>G301</f>
        <v>834262.69</v>
      </c>
    </row>
    <row r="301" spans="1:7" ht="47.25" x14ac:dyDescent="0.2">
      <c r="A301" s="11" t="s">
        <v>543</v>
      </c>
      <c r="B301" s="40"/>
      <c r="C301" s="222"/>
      <c r="D301" s="222"/>
      <c r="E301" s="40" t="s">
        <v>544</v>
      </c>
      <c r="F301" s="44">
        <v>14737841</v>
      </c>
      <c r="G301" s="126">
        <v>834262.69</v>
      </c>
    </row>
    <row r="302" spans="1:7" ht="45.2" hidden="1" x14ac:dyDescent="0.25">
      <c r="A302" s="11" t="s">
        <v>801</v>
      </c>
      <c r="B302" s="40"/>
      <c r="C302" s="222" t="s">
        <v>802</v>
      </c>
      <c r="D302" s="222"/>
      <c r="E302" s="40"/>
      <c r="F302" s="44">
        <v>196670</v>
      </c>
      <c r="G302" s="126">
        <f>G303</f>
        <v>0</v>
      </c>
    </row>
    <row r="303" spans="1:7" ht="45.2" hidden="1" x14ac:dyDescent="0.25">
      <c r="A303" s="11" t="s">
        <v>543</v>
      </c>
      <c r="B303" s="40"/>
      <c r="C303" s="222"/>
      <c r="D303" s="222"/>
      <c r="E303" s="40" t="s">
        <v>544</v>
      </c>
      <c r="F303" s="44">
        <v>196670</v>
      </c>
      <c r="G303" s="126">
        <v>0</v>
      </c>
    </row>
    <row r="304" spans="1:7" ht="30.2" hidden="1" x14ac:dyDescent="0.25">
      <c r="A304" s="57" t="s">
        <v>803</v>
      </c>
      <c r="B304" s="58"/>
      <c r="C304" s="224" t="s">
        <v>804</v>
      </c>
      <c r="D304" s="224"/>
      <c r="E304" s="58"/>
      <c r="F304" s="125">
        <v>6491281</v>
      </c>
      <c r="G304" s="129">
        <f>G305</f>
        <v>0</v>
      </c>
    </row>
    <row r="305" spans="1:7" ht="45.2" hidden="1" x14ac:dyDescent="0.25">
      <c r="A305" s="11" t="s">
        <v>805</v>
      </c>
      <c r="B305" s="40"/>
      <c r="C305" s="222" t="s">
        <v>806</v>
      </c>
      <c r="D305" s="222"/>
      <c r="E305" s="40"/>
      <c r="F305" s="44">
        <v>6491281</v>
      </c>
      <c r="G305" s="126">
        <f>G306</f>
        <v>0</v>
      </c>
    </row>
    <row r="306" spans="1:7" ht="45.2" hidden="1" x14ac:dyDescent="0.25">
      <c r="A306" s="11" t="s">
        <v>543</v>
      </c>
      <c r="B306" s="40"/>
      <c r="C306" s="222"/>
      <c r="D306" s="222"/>
      <c r="E306" s="40" t="s">
        <v>544</v>
      </c>
      <c r="F306" s="44">
        <v>6491281</v>
      </c>
      <c r="G306" s="126">
        <v>0</v>
      </c>
    </row>
    <row r="307" spans="1:7" ht="78.75" x14ac:dyDescent="0.2">
      <c r="A307" s="59" t="s">
        <v>807</v>
      </c>
      <c r="B307" s="60"/>
      <c r="C307" s="228" t="s">
        <v>808</v>
      </c>
      <c r="D307" s="228"/>
      <c r="E307" s="60"/>
      <c r="F307" s="127">
        <v>525818</v>
      </c>
      <c r="G307" s="128">
        <f>G308</f>
        <v>18668.690000000002</v>
      </c>
    </row>
    <row r="308" spans="1:7" ht="47.25" x14ac:dyDescent="0.2">
      <c r="A308" s="57" t="s">
        <v>809</v>
      </c>
      <c r="B308" s="58"/>
      <c r="C308" s="224" t="s">
        <v>810</v>
      </c>
      <c r="D308" s="224"/>
      <c r="E308" s="58"/>
      <c r="F308" s="125">
        <v>525818</v>
      </c>
      <c r="G308" s="126">
        <f>G309+G311</f>
        <v>18668.690000000002</v>
      </c>
    </row>
    <row r="309" spans="1:7" ht="31.5" x14ac:dyDescent="0.2">
      <c r="A309" s="11" t="s">
        <v>811</v>
      </c>
      <c r="B309" s="40"/>
      <c r="C309" s="222" t="s">
        <v>812</v>
      </c>
      <c r="D309" s="222"/>
      <c r="E309" s="40"/>
      <c r="F309" s="44">
        <v>471000</v>
      </c>
      <c r="G309" s="126">
        <f>G310</f>
        <v>1928.29</v>
      </c>
    </row>
    <row r="310" spans="1:7" ht="47.25" x14ac:dyDescent="0.2">
      <c r="A310" s="11" t="s">
        <v>543</v>
      </c>
      <c r="B310" s="40"/>
      <c r="C310" s="222"/>
      <c r="D310" s="222"/>
      <c r="E310" s="40" t="s">
        <v>544</v>
      </c>
      <c r="F310" s="44">
        <v>471000</v>
      </c>
      <c r="G310" s="126">
        <v>1928.29</v>
      </c>
    </row>
    <row r="311" spans="1:7" ht="47.25" x14ac:dyDescent="0.2">
      <c r="A311" s="11" t="s">
        <v>813</v>
      </c>
      <c r="B311" s="40"/>
      <c r="C311" s="222" t="s">
        <v>814</v>
      </c>
      <c r="D311" s="222"/>
      <c r="E311" s="40"/>
      <c r="F311" s="44">
        <v>54818</v>
      </c>
      <c r="G311" s="126">
        <f>G312</f>
        <v>16740.400000000001</v>
      </c>
    </row>
    <row r="312" spans="1:7" ht="47.25" x14ac:dyDescent="0.2">
      <c r="A312" s="11" t="s">
        <v>543</v>
      </c>
      <c r="B312" s="40"/>
      <c r="C312" s="222"/>
      <c r="D312" s="222"/>
      <c r="E312" s="40" t="s">
        <v>544</v>
      </c>
      <c r="F312" s="44">
        <v>54818</v>
      </c>
      <c r="G312" s="126">
        <v>16740.400000000001</v>
      </c>
    </row>
    <row r="313" spans="1:7" ht="78.75" x14ac:dyDescent="0.2">
      <c r="A313" s="59" t="s">
        <v>815</v>
      </c>
      <c r="B313" s="60"/>
      <c r="C313" s="228" t="s">
        <v>816</v>
      </c>
      <c r="D313" s="228"/>
      <c r="E313" s="60"/>
      <c r="F313" s="127">
        <v>3599898</v>
      </c>
      <c r="G313" s="128">
        <f>G314</f>
        <v>766994.4</v>
      </c>
    </row>
    <row r="314" spans="1:7" ht="47.25" x14ac:dyDescent="0.2">
      <c r="A314" s="57" t="s">
        <v>817</v>
      </c>
      <c r="B314" s="58"/>
      <c r="C314" s="224" t="s">
        <v>818</v>
      </c>
      <c r="D314" s="224"/>
      <c r="E314" s="58"/>
      <c r="F314" s="125">
        <v>3599898</v>
      </c>
      <c r="G314" s="126">
        <f>G315</f>
        <v>766994.4</v>
      </c>
    </row>
    <row r="315" spans="1:7" ht="63" x14ac:dyDescent="0.2">
      <c r="A315" s="11" t="s">
        <v>819</v>
      </c>
      <c r="B315" s="40"/>
      <c r="C315" s="222" t="s">
        <v>820</v>
      </c>
      <c r="D315" s="222"/>
      <c r="E315" s="40"/>
      <c r="F315" s="44">
        <v>3599898</v>
      </c>
      <c r="G315" s="126">
        <f>G316</f>
        <v>766994.4</v>
      </c>
    </row>
    <row r="316" spans="1:7" ht="47.25" x14ac:dyDescent="0.2">
      <c r="A316" s="11" t="s">
        <v>543</v>
      </c>
      <c r="B316" s="40"/>
      <c r="C316" s="222"/>
      <c r="D316" s="222"/>
      <c r="E316" s="40" t="s">
        <v>544</v>
      </c>
      <c r="F316" s="44">
        <v>3599898</v>
      </c>
      <c r="G316" s="126">
        <v>766994.4</v>
      </c>
    </row>
    <row r="317" spans="1:7" ht="126" x14ac:dyDescent="0.2">
      <c r="A317" s="59" t="s">
        <v>821</v>
      </c>
      <c r="B317" s="60"/>
      <c r="C317" s="228" t="s">
        <v>822</v>
      </c>
      <c r="D317" s="228"/>
      <c r="E317" s="60"/>
      <c r="F317" s="127">
        <v>19646578</v>
      </c>
      <c r="G317" s="128">
        <f>G318</f>
        <v>7557291.2999999998</v>
      </c>
    </row>
    <row r="318" spans="1:7" ht="63" x14ac:dyDescent="0.2">
      <c r="A318" s="57" t="s">
        <v>823</v>
      </c>
      <c r="B318" s="58"/>
      <c r="C318" s="224" t="s">
        <v>824</v>
      </c>
      <c r="D318" s="224"/>
      <c r="E318" s="58"/>
      <c r="F318" s="125">
        <v>19646578</v>
      </c>
      <c r="G318" s="126">
        <f>G319</f>
        <v>7557291.2999999998</v>
      </c>
    </row>
    <row r="319" spans="1:7" ht="31.5" x14ac:dyDescent="0.2">
      <c r="A319" s="11" t="s">
        <v>825</v>
      </c>
      <c r="B319" s="40"/>
      <c r="C319" s="222" t="s">
        <v>826</v>
      </c>
      <c r="D319" s="222"/>
      <c r="E319" s="40"/>
      <c r="F319" s="44">
        <v>19646578</v>
      </c>
      <c r="G319" s="126">
        <f>G320</f>
        <v>7557291.2999999998</v>
      </c>
    </row>
    <row r="320" spans="1:7" ht="47.25" x14ac:dyDescent="0.2">
      <c r="A320" s="11" t="s">
        <v>543</v>
      </c>
      <c r="B320" s="40"/>
      <c r="C320" s="222"/>
      <c r="D320" s="222"/>
      <c r="E320" s="40" t="s">
        <v>544</v>
      </c>
      <c r="F320" s="44">
        <v>19646578</v>
      </c>
      <c r="G320" s="126">
        <v>7557291.2999999998</v>
      </c>
    </row>
    <row r="321" spans="1:7" ht="78.75" x14ac:dyDescent="0.2">
      <c r="A321" s="53" t="s">
        <v>827</v>
      </c>
      <c r="B321" s="54"/>
      <c r="C321" s="226" t="s">
        <v>828</v>
      </c>
      <c r="D321" s="226"/>
      <c r="E321" s="54"/>
      <c r="F321" s="121">
        <v>490277083</v>
      </c>
      <c r="G321" s="122">
        <f>G322+G337</f>
        <v>172621837.72000003</v>
      </c>
    </row>
    <row r="322" spans="1:7" ht="63" x14ac:dyDescent="0.2">
      <c r="A322" s="59" t="s">
        <v>829</v>
      </c>
      <c r="B322" s="60"/>
      <c r="C322" s="228" t="s">
        <v>830</v>
      </c>
      <c r="D322" s="228"/>
      <c r="E322" s="60"/>
      <c r="F322" s="127">
        <v>56461318</v>
      </c>
      <c r="G322" s="128">
        <f>G323+G328+G331+G334</f>
        <v>599000</v>
      </c>
    </row>
    <row r="323" spans="1:7" ht="31.5" x14ac:dyDescent="0.2">
      <c r="A323" s="57" t="s">
        <v>831</v>
      </c>
      <c r="B323" s="58"/>
      <c r="C323" s="224" t="s">
        <v>832</v>
      </c>
      <c r="D323" s="224"/>
      <c r="E323" s="58"/>
      <c r="F323" s="125">
        <v>6040000</v>
      </c>
      <c r="G323" s="126">
        <f>G324+G326</f>
        <v>599000</v>
      </c>
    </row>
    <row r="324" spans="1:7" ht="45.2" hidden="1" x14ac:dyDescent="0.25">
      <c r="A324" s="11" t="s">
        <v>833</v>
      </c>
      <c r="B324" s="40"/>
      <c r="C324" s="222" t="s">
        <v>834</v>
      </c>
      <c r="D324" s="222"/>
      <c r="E324" s="40"/>
      <c r="F324" s="44">
        <v>4240000</v>
      </c>
      <c r="G324" s="126">
        <f>G325</f>
        <v>0</v>
      </c>
    </row>
    <row r="325" spans="1:7" ht="45.2" hidden="1" x14ac:dyDescent="0.25">
      <c r="A325" s="11" t="s">
        <v>543</v>
      </c>
      <c r="B325" s="40"/>
      <c r="C325" s="222"/>
      <c r="D325" s="222"/>
      <c r="E325" s="40" t="s">
        <v>544</v>
      </c>
      <c r="F325" s="44">
        <v>4240000</v>
      </c>
      <c r="G325" s="126">
        <v>0</v>
      </c>
    </row>
    <row r="326" spans="1:7" ht="78.75" x14ac:dyDescent="0.2">
      <c r="A326" s="11" t="s">
        <v>835</v>
      </c>
      <c r="B326" s="40"/>
      <c r="C326" s="222" t="s">
        <v>836</v>
      </c>
      <c r="D326" s="222"/>
      <c r="E326" s="40"/>
      <c r="F326" s="44">
        <v>1800000</v>
      </c>
      <c r="G326" s="126">
        <f>G327</f>
        <v>599000</v>
      </c>
    </row>
    <row r="327" spans="1:7" ht="47.25" x14ac:dyDescent="0.2">
      <c r="A327" s="11" t="s">
        <v>543</v>
      </c>
      <c r="B327" s="40"/>
      <c r="C327" s="222"/>
      <c r="D327" s="222"/>
      <c r="E327" s="40" t="s">
        <v>544</v>
      </c>
      <c r="F327" s="44">
        <v>1800000</v>
      </c>
      <c r="G327" s="126">
        <v>599000</v>
      </c>
    </row>
    <row r="328" spans="1:7" ht="15" hidden="1" x14ac:dyDescent="0.25">
      <c r="A328" s="57" t="s">
        <v>837</v>
      </c>
      <c r="B328" s="58"/>
      <c r="C328" s="224" t="s">
        <v>838</v>
      </c>
      <c r="D328" s="224"/>
      <c r="E328" s="58"/>
      <c r="F328" s="125">
        <v>19216434</v>
      </c>
      <c r="G328" s="126">
        <f>G329</f>
        <v>0</v>
      </c>
    </row>
    <row r="329" spans="1:7" ht="60.2" hidden="1" x14ac:dyDescent="0.25">
      <c r="A329" s="11" t="s">
        <v>839</v>
      </c>
      <c r="B329" s="40"/>
      <c r="C329" s="222" t="s">
        <v>840</v>
      </c>
      <c r="D329" s="222"/>
      <c r="E329" s="40"/>
      <c r="F329" s="44">
        <v>19216434</v>
      </c>
      <c r="G329" s="126">
        <f>G330</f>
        <v>0</v>
      </c>
    </row>
    <row r="330" spans="1:7" ht="45.2" hidden="1" x14ac:dyDescent="0.25">
      <c r="A330" s="11" t="s">
        <v>543</v>
      </c>
      <c r="B330" s="40"/>
      <c r="C330" s="222"/>
      <c r="D330" s="222"/>
      <c r="E330" s="40" t="s">
        <v>544</v>
      </c>
      <c r="F330" s="44">
        <v>19216434</v>
      </c>
      <c r="G330" s="126">
        <v>0</v>
      </c>
    </row>
    <row r="331" spans="1:7" ht="30.2" hidden="1" x14ac:dyDescent="0.25">
      <c r="A331" s="57" t="s">
        <v>841</v>
      </c>
      <c r="B331" s="58"/>
      <c r="C331" s="224" t="s">
        <v>842</v>
      </c>
      <c r="D331" s="224"/>
      <c r="E331" s="58"/>
      <c r="F331" s="125">
        <v>9109110</v>
      </c>
      <c r="G331" s="126">
        <f>G332</f>
        <v>0</v>
      </c>
    </row>
    <row r="332" spans="1:7" ht="45.2" hidden="1" x14ac:dyDescent="0.25">
      <c r="A332" s="11" t="s">
        <v>843</v>
      </c>
      <c r="B332" s="40"/>
      <c r="C332" s="222" t="s">
        <v>844</v>
      </c>
      <c r="D332" s="222"/>
      <c r="E332" s="40"/>
      <c r="F332" s="44">
        <v>9109110</v>
      </c>
      <c r="G332" s="126">
        <f>G333</f>
        <v>0</v>
      </c>
    </row>
    <row r="333" spans="1:7" ht="45.2" hidden="1" x14ac:dyDescent="0.25">
      <c r="A333" s="11" t="s">
        <v>543</v>
      </c>
      <c r="B333" s="40"/>
      <c r="C333" s="222"/>
      <c r="D333" s="222"/>
      <c r="E333" s="40" t="s">
        <v>544</v>
      </c>
      <c r="F333" s="44">
        <v>9109110</v>
      </c>
      <c r="G333" s="126">
        <v>0</v>
      </c>
    </row>
    <row r="334" spans="1:7" ht="30.2" hidden="1" x14ac:dyDescent="0.25">
      <c r="A334" s="57" t="s">
        <v>845</v>
      </c>
      <c r="B334" s="58"/>
      <c r="C334" s="224" t="s">
        <v>846</v>
      </c>
      <c r="D334" s="224"/>
      <c r="E334" s="58"/>
      <c r="F334" s="125">
        <v>22095774</v>
      </c>
      <c r="G334" s="126">
        <f>G335</f>
        <v>0</v>
      </c>
    </row>
    <row r="335" spans="1:7" ht="45.2" hidden="1" x14ac:dyDescent="0.25">
      <c r="A335" s="11" t="s">
        <v>847</v>
      </c>
      <c r="B335" s="40"/>
      <c r="C335" s="222" t="s">
        <v>848</v>
      </c>
      <c r="D335" s="222"/>
      <c r="E335" s="40"/>
      <c r="F335" s="44">
        <v>22095774</v>
      </c>
      <c r="G335" s="126">
        <f>G336</f>
        <v>0</v>
      </c>
    </row>
    <row r="336" spans="1:7" ht="45.2" hidden="1" x14ac:dyDescent="0.25">
      <c r="A336" s="11" t="s">
        <v>543</v>
      </c>
      <c r="B336" s="40"/>
      <c r="C336" s="222"/>
      <c r="D336" s="222"/>
      <c r="E336" s="40" t="s">
        <v>544</v>
      </c>
      <c r="F336" s="44">
        <v>22095774</v>
      </c>
      <c r="G336" s="126">
        <v>0</v>
      </c>
    </row>
    <row r="337" spans="1:7" ht="63" x14ac:dyDescent="0.2">
      <c r="A337" s="59" t="s">
        <v>849</v>
      </c>
      <c r="B337" s="60"/>
      <c r="C337" s="228" t="s">
        <v>850</v>
      </c>
      <c r="D337" s="228"/>
      <c r="E337" s="60"/>
      <c r="F337" s="127">
        <v>433815765</v>
      </c>
      <c r="G337" s="128">
        <f>G338+G343</f>
        <v>172022837.72000003</v>
      </c>
    </row>
    <row r="338" spans="1:7" ht="47.25" x14ac:dyDescent="0.2">
      <c r="A338" s="57" t="s">
        <v>851</v>
      </c>
      <c r="B338" s="58"/>
      <c r="C338" s="224" t="s">
        <v>852</v>
      </c>
      <c r="D338" s="224"/>
      <c r="E338" s="58"/>
      <c r="F338" s="125">
        <v>4000000</v>
      </c>
      <c r="G338" s="129">
        <f>G339+G341</f>
        <v>113990.08</v>
      </c>
    </row>
    <row r="339" spans="1:7" ht="45.2" hidden="1" x14ac:dyDescent="0.25">
      <c r="A339" s="11" t="s">
        <v>853</v>
      </c>
      <c r="B339" s="40"/>
      <c r="C339" s="222" t="s">
        <v>854</v>
      </c>
      <c r="D339" s="222"/>
      <c r="E339" s="40"/>
      <c r="F339" s="44">
        <v>1000000</v>
      </c>
      <c r="G339" s="126">
        <f>G340</f>
        <v>0</v>
      </c>
    </row>
    <row r="340" spans="1:7" ht="45.2" hidden="1" x14ac:dyDescent="0.25">
      <c r="A340" s="11" t="s">
        <v>543</v>
      </c>
      <c r="B340" s="40"/>
      <c r="C340" s="222"/>
      <c r="D340" s="222"/>
      <c r="E340" s="40" t="s">
        <v>544</v>
      </c>
      <c r="F340" s="44">
        <v>1000000</v>
      </c>
      <c r="G340" s="126">
        <v>0</v>
      </c>
    </row>
    <row r="341" spans="1:7" ht="47.25" x14ac:dyDescent="0.2">
      <c r="A341" s="11" t="s">
        <v>855</v>
      </c>
      <c r="B341" s="40"/>
      <c r="C341" s="222" t="s">
        <v>856</v>
      </c>
      <c r="D341" s="222"/>
      <c r="E341" s="40"/>
      <c r="F341" s="44">
        <v>3000000</v>
      </c>
      <c r="G341" s="126">
        <f>G342</f>
        <v>113990.08</v>
      </c>
    </row>
    <row r="342" spans="1:7" ht="47.25" x14ac:dyDescent="0.2">
      <c r="A342" s="11" t="s">
        <v>543</v>
      </c>
      <c r="B342" s="40"/>
      <c r="C342" s="222"/>
      <c r="D342" s="222"/>
      <c r="E342" s="40" t="s">
        <v>544</v>
      </c>
      <c r="F342" s="44">
        <v>3000000</v>
      </c>
      <c r="G342" s="126">
        <v>113990.08</v>
      </c>
    </row>
    <row r="343" spans="1:7" ht="78.75" x14ac:dyDescent="0.2">
      <c r="A343" s="57" t="s">
        <v>857</v>
      </c>
      <c r="B343" s="58"/>
      <c r="C343" s="224" t="s">
        <v>858</v>
      </c>
      <c r="D343" s="224"/>
      <c r="E343" s="58"/>
      <c r="F343" s="125">
        <v>326678915</v>
      </c>
      <c r="G343" s="129">
        <f>G344+G346+G349+G351+G353+G355+G357+G359+G361+G363+G367+G369+G371+G373+G375+G377+G379+G381+G383+G386</f>
        <v>171908847.64000002</v>
      </c>
    </row>
    <row r="344" spans="1:7" ht="31.5" x14ac:dyDescent="0.2">
      <c r="A344" s="11" t="s">
        <v>859</v>
      </c>
      <c r="B344" s="40"/>
      <c r="C344" s="222" t="s">
        <v>860</v>
      </c>
      <c r="D344" s="222"/>
      <c r="E344" s="40"/>
      <c r="F344" s="44">
        <v>30066313</v>
      </c>
      <c r="G344" s="126">
        <f>G345</f>
        <v>10357151.449999999</v>
      </c>
    </row>
    <row r="345" spans="1:7" ht="47.25" x14ac:dyDescent="0.2">
      <c r="A345" s="11" t="s">
        <v>543</v>
      </c>
      <c r="B345" s="40"/>
      <c r="C345" s="222"/>
      <c r="D345" s="222"/>
      <c r="E345" s="40" t="s">
        <v>544</v>
      </c>
      <c r="F345" s="44">
        <v>30066313</v>
      </c>
      <c r="G345" s="126">
        <v>10357151.449999999</v>
      </c>
    </row>
    <row r="346" spans="1:7" ht="47.25" x14ac:dyDescent="0.2">
      <c r="A346" s="11" t="s">
        <v>861</v>
      </c>
      <c r="B346" s="40"/>
      <c r="C346" s="222" t="s">
        <v>862</v>
      </c>
      <c r="D346" s="222"/>
      <c r="E346" s="40"/>
      <c r="F346" s="44">
        <v>2000000</v>
      </c>
      <c r="G346" s="126">
        <f>G347+G348</f>
        <v>1573670</v>
      </c>
    </row>
    <row r="347" spans="1:7" ht="110.25" x14ac:dyDescent="0.2">
      <c r="A347" s="11" t="s">
        <v>541</v>
      </c>
      <c r="B347" s="40"/>
      <c r="C347" s="222"/>
      <c r="D347" s="222"/>
      <c r="E347" s="40" t="s">
        <v>542</v>
      </c>
      <c r="F347" s="44">
        <v>870000</v>
      </c>
      <c r="G347" s="126">
        <v>870000</v>
      </c>
    </row>
    <row r="348" spans="1:7" ht="47.25" x14ac:dyDescent="0.2">
      <c r="A348" s="11" t="s">
        <v>543</v>
      </c>
      <c r="B348" s="40"/>
      <c r="C348" s="222"/>
      <c r="D348" s="222"/>
      <c r="E348" s="40" t="s">
        <v>544</v>
      </c>
      <c r="F348" s="44">
        <v>1130000</v>
      </c>
      <c r="G348" s="126">
        <v>703670</v>
      </c>
    </row>
    <row r="349" spans="1:7" ht="63" x14ac:dyDescent="0.2">
      <c r="A349" s="11" t="s">
        <v>863</v>
      </c>
      <c r="B349" s="40"/>
      <c r="C349" s="222" t="s">
        <v>864</v>
      </c>
      <c r="D349" s="222"/>
      <c r="E349" s="40"/>
      <c r="F349" s="44">
        <v>1060000</v>
      </c>
      <c r="G349" s="126">
        <f>G350</f>
        <v>76670.48</v>
      </c>
    </row>
    <row r="350" spans="1:7" ht="47.25" x14ac:dyDescent="0.2">
      <c r="A350" s="11" t="s">
        <v>543</v>
      </c>
      <c r="B350" s="40"/>
      <c r="C350" s="222"/>
      <c r="D350" s="222"/>
      <c r="E350" s="40" t="s">
        <v>544</v>
      </c>
      <c r="F350" s="44">
        <v>1060000</v>
      </c>
      <c r="G350" s="126">
        <v>76670.48</v>
      </c>
    </row>
    <row r="351" spans="1:7" ht="60.2" hidden="1" x14ac:dyDescent="0.25">
      <c r="A351" s="11" t="s">
        <v>865</v>
      </c>
      <c r="B351" s="40"/>
      <c r="C351" s="222" t="s">
        <v>866</v>
      </c>
      <c r="D351" s="222"/>
      <c r="E351" s="40"/>
      <c r="F351" s="44">
        <v>356476</v>
      </c>
      <c r="G351" s="126">
        <f>G352</f>
        <v>0</v>
      </c>
    </row>
    <row r="352" spans="1:7" ht="45.2" hidden="1" x14ac:dyDescent="0.25">
      <c r="A352" s="11" t="s">
        <v>543</v>
      </c>
      <c r="B352" s="40"/>
      <c r="C352" s="222"/>
      <c r="D352" s="222"/>
      <c r="E352" s="40" t="s">
        <v>544</v>
      </c>
      <c r="F352" s="44">
        <v>356476</v>
      </c>
      <c r="G352" s="126">
        <v>0</v>
      </c>
    </row>
    <row r="353" spans="1:7" ht="75.400000000000006" hidden="1" x14ac:dyDescent="0.25">
      <c r="A353" s="11" t="s">
        <v>867</v>
      </c>
      <c r="B353" s="40"/>
      <c r="C353" s="222" t="s">
        <v>868</v>
      </c>
      <c r="D353" s="222"/>
      <c r="E353" s="40"/>
      <c r="F353" s="44">
        <v>404201</v>
      </c>
      <c r="G353" s="126">
        <f>G354</f>
        <v>0</v>
      </c>
    </row>
    <row r="354" spans="1:7" ht="45.2" hidden="1" x14ac:dyDescent="0.25">
      <c r="A354" s="11" t="s">
        <v>543</v>
      </c>
      <c r="B354" s="40"/>
      <c r="C354" s="222"/>
      <c r="D354" s="222"/>
      <c r="E354" s="40" t="s">
        <v>544</v>
      </c>
      <c r="F354" s="44">
        <v>404201</v>
      </c>
      <c r="G354" s="126">
        <v>0</v>
      </c>
    </row>
    <row r="355" spans="1:7" ht="60.2" hidden="1" x14ac:dyDescent="0.25">
      <c r="A355" s="11" t="s">
        <v>869</v>
      </c>
      <c r="B355" s="40"/>
      <c r="C355" s="222" t="s">
        <v>870</v>
      </c>
      <c r="D355" s="222"/>
      <c r="E355" s="40"/>
      <c r="F355" s="44">
        <v>721385</v>
      </c>
      <c r="G355" s="126">
        <f>G356</f>
        <v>0</v>
      </c>
    </row>
    <row r="356" spans="1:7" ht="45.2" hidden="1" x14ac:dyDescent="0.25">
      <c r="A356" s="11" t="s">
        <v>543</v>
      </c>
      <c r="B356" s="40"/>
      <c r="C356" s="222"/>
      <c r="D356" s="222"/>
      <c r="E356" s="40" t="s">
        <v>544</v>
      </c>
      <c r="F356" s="44">
        <v>721385</v>
      </c>
      <c r="G356" s="126">
        <v>0</v>
      </c>
    </row>
    <row r="357" spans="1:7" ht="63" x14ac:dyDescent="0.2">
      <c r="A357" s="11" t="s">
        <v>871</v>
      </c>
      <c r="B357" s="40"/>
      <c r="C357" s="222" t="s">
        <v>872</v>
      </c>
      <c r="D357" s="222"/>
      <c r="E357" s="40"/>
      <c r="F357" s="44">
        <v>7900000</v>
      </c>
      <c r="G357" s="126">
        <f>G358</f>
        <v>7232798.5099999998</v>
      </c>
    </row>
    <row r="358" spans="1:7" ht="47.25" x14ac:dyDescent="0.2">
      <c r="A358" s="11" t="s">
        <v>543</v>
      </c>
      <c r="B358" s="40"/>
      <c r="C358" s="222"/>
      <c r="D358" s="222"/>
      <c r="E358" s="40" t="s">
        <v>544</v>
      </c>
      <c r="F358" s="44">
        <v>7900000</v>
      </c>
      <c r="G358" s="126">
        <v>7232798.5099999998</v>
      </c>
    </row>
    <row r="359" spans="1:7" ht="78.75" x14ac:dyDescent="0.2">
      <c r="A359" s="11" t="s">
        <v>873</v>
      </c>
      <c r="B359" s="40"/>
      <c r="C359" s="222" t="s">
        <v>874</v>
      </c>
      <c r="D359" s="222"/>
      <c r="E359" s="40"/>
      <c r="F359" s="44">
        <v>1195000</v>
      </c>
      <c r="G359" s="126">
        <f>G360</f>
        <v>286644.58</v>
      </c>
    </row>
    <row r="360" spans="1:7" ht="47.25" x14ac:dyDescent="0.2">
      <c r="A360" s="11" t="s">
        <v>543</v>
      </c>
      <c r="B360" s="40"/>
      <c r="C360" s="222"/>
      <c r="D360" s="222"/>
      <c r="E360" s="40" t="s">
        <v>544</v>
      </c>
      <c r="F360" s="44">
        <v>1195000</v>
      </c>
      <c r="G360" s="126">
        <v>286644.58</v>
      </c>
    </row>
    <row r="361" spans="1:7" ht="47.25" x14ac:dyDescent="0.2">
      <c r="A361" s="11" t="s">
        <v>875</v>
      </c>
      <c r="B361" s="40"/>
      <c r="C361" s="222" t="s">
        <v>876</v>
      </c>
      <c r="D361" s="222"/>
      <c r="E361" s="40"/>
      <c r="F361" s="44">
        <v>20147857</v>
      </c>
      <c r="G361" s="126">
        <f>G362</f>
        <v>4837122.03</v>
      </c>
    </row>
    <row r="362" spans="1:7" ht="47.25" x14ac:dyDescent="0.2">
      <c r="A362" s="11" t="s">
        <v>543</v>
      </c>
      <c r="B362" s="40"/>
      <c r="C362" s="222"/>
      <c r="D362" s="222"/>
      <c r="E362" s="40" t="s">
        <v>544</v>
      </c>
      <c r="F362" s="44">
        <v>20147857</v>
      </c>
      <c r="G362" s="126">
        <v>4837122.03</v>
      </c>
    </row>
    <row r="363" spans="1:7" ht="31.5" x14ac:dyDescent="0.2">
      <c r="A363" s="11" t="s">
        <v>877</v>
      </c>
      <c r="B363" s="40"/>
      <c r="C363" s="222" t="s">
        <v>878</v>
      </c>
      <c r="D363" s="222"/>
      <c r="E363" s="40"/>
      <c r="F363" s="44">
        <v>18626000</v>
      </c>
      <c r="G363" s="126">
        <f>G364+G365+G366</f>
        <v>3218638.97</v>
      </c>
    </row>
    <row r="364" spans="1:7" ht="90.4" hidden="1" x14ac:dyDescent="0.25">
      <c r="A364" s="11" t="s">
        <v>541</v>
      </c>
      <c r="B364" s="40"/>
      <c r="C364" s="222"/>
      <c r="D364" s="222"/>
      <c r="E364" s="40" t="s">
        <v>542</v>
      </c>
      <c r="F364" s="44">
        <v>8460000</v>
      </c>
      <c r="G364" s="126">
        <v>0</v>
      </c>
    </row>
    <row r="365" spans="1:7" ht="47.25" x14ac:dyDescent="0.2">
      <c r="A365" s="11" t="s">
        <v>543</v>
      </c>
      <c r="B365" s="40"/>
      <c r="C365" s="222"/>
      <c r="D365" s="222"/>
      <c r="E365" s="40" t="s">
        <v>544</v>
      </c>
      <c r="F365" s="44">
        <v>9996000</v>
      </c>
      <c r="G365" s="126">
        <v>3178080.97</v>
      </c>
    </row>
    <row r="366" spans="1:7" x14ac:dyDescent="0.2">
      <c r="A366" s="11" t="s">
        <v>563</v>
      </c>
      <c r="B366" s="40"/>
      <c r="C366" s="222"/>
      <c r="D366" s="222"/>
      <c r="E366" s="40" t="s">
        <v>564</v>
      </c>
      <c r="F366" s="44">
        <v>170000</v>
      </c>
      <c r="G366" s="126">
        <v>40558</v>
      </c>
    </row>
    <row r="367" spans="1:7" ht="47.25" x14ac:dyDescent="0.2">
      <c r="A367" s="11" t="s">
        <v>879</v>
      </c>
      <c r="B367" s="40"/>
      <c r="C367" s="222" t="s">
        <v>880</v>
      </c>
      <c r="D367" s="222"/>
      <c r="E367" s="40"/>
      <c r="F367" s="44">
        <v>20109191</v>
      </c>
      <c r="G367" s="126">
        <f>G368</f>
        <v>1456733</v>
      </c>
    </row>
    <row r="368" spans="1:7" ht="47.25" x14ac:dyDescent="0.2">
      <c r="A368" s="11" t="s">
        <v>543</v>
      </c>
      <c r="B368" s="40"/>
      <c r="C368" s="222"/>
      <c r="D368" s="222"/>
      <c r="E368" s="40" t="s">
        <v>544</v>
      </c>
      <c r="F368" s="44">
        <v>20109191</v>
      </c>
      <c r="G368" s="126">
        <v>1456733</v>
      </c>
    </row>
    <row r="369" spans="1:7" ht="45.2" hidden="1" x14ac:dyDescent="0.25">
      <c r="A369" s="11" t="s">
        <v>879</v>
      </c>
      <c r="B369" s="40"/>
      <c r="C369" s="222" t="s">
        <v>881</v>
      </c>
      <c r="D369" s="222"/>
      <c r="E369" s="40"/>
      <c r="F369" s="44">
        <v>13706300</v>
      </c>
      <c r="G369" s="126">
        <f>G370</f>
        <v>0</v>
      </c>
    </row>
    <row r="370" spans="1:7" ht="45.2" hidden="1" x14ac:dyDescent="0.25">
      <c r="A370" s="11" t="s">
        <v>543</v>
      </c>
      <c r="B370" s="40"/>
      <c r="C370" s="222"/>
      <c r="D370" s="222"/>
      <c r="E370" s="40" t="s">
        <v>544</v>
      </c>
      <c r="F370" s="44">
        <v>13706300</v>
      </c>
      <c r="G370" s="126">
        <v>0</v>
      </c>
    </row>
    <row r="371" spans="1:7" ht="30.2" hidden="1" x14ac:dyDescent="0.25">
      <c r="A371" s="11" t="s">
        <v>882</v>
      </c>
      <c r="B371" s="40"/>
      <c r="C371" s="222" t="s">
        <v>883</v>
      </c>
      <c r="D371" s="222"/>
      <c r="E371" s="40"/>
      <c r="F371" s="44">
        <v>11942496</v>
      </c>
      <c r="G371" s="126">
        <f>G372</f>
        <v>0</v>
      </c>
    </row>
    <row r="372" spans="1:7" ht="45.2" hidden="1" x14ac:dyDescent="0.25">
      <c r="A372" s="11" t="s">
        <v>543</v>
      </c>
      <c r="B372" s="40"/>
      <c r="C372" s="222"/>
      <c r="D372" s="222"/>
      <c r="E372" s="40" t="s">
        <v>544</v>
      </c>
      <c r="F372" s="44">
        <v>11942496</v>
      </c>
      <c r="G372" s="126">
        <v>0</v>
      </c>
    </row>
    <row r="373" spans="1:7" ht="45.2" hidden="1" x14ac:dyDescent="0.25">
      <c r="A373" s="11" t="s">
        <v>884</v>
      </c>
      <c r="B373" s="40"/>
      <c r="C373" s="222" t="s">
        <v>885</v>
      </c>
      <c r="D373" s="222"/>
      <c r="E373" s="40"/>
      <c r="F373" s="44">
        <v>11300000</v>
      </c>
      <c r="G373" s="126">
        <f>G374</f>
        <v>0</v>
      </c>
    </row>
    <row r="374" spans="1:7" ht="45.2" hidden="1" x14ac:dyDescent="0.25">
      <c r="A374" s="11" t="s">
        <v>543</v>
      </c>
      <c r="B374" s="40"/>
      <c r="C374" s="222"/>
      <c r="D374" s="222"/>
      <c r="E374" s="40" t="s">
        <v>544</v>
      </c>
      <c r="F374" s="44">
        <v>11300000</v>
      </c>
      <c r="G374" s="126">
        <v>0</v>
      </c>
    </row>
    <row r="375" spans="1:7" ht="47.25" x14ac:dyDescent="0.2">
      <c r="A375" s="11" t="s">
        <v>886</v>
      </c>
      <c r="B375" s="40"/>
      <c r="C375" s="222" t="s">
        <v>887</v>
      </c>
      <c r="D375" s="222"/>
      <c r="E375" s="40"/>
      <c r="F375" s="44">
        <v>150000000</v>
      </c>
      <c r="G375" s="126">
        <f>G376</f>
        <v>137423171.66</v>
      </c>
    </row>
    <row r="376" spans="1:7" ht="47.25" x14ac:dyDescent="0.2">
      <c r="A376" s="11" t="s">
        <v>543</v>
      </c>
      <c r="B376" s="40"/>
      <c r="C376" s="222"/>
      <c r="D376" s="222"/>
      <c r="E376" s="40" t="s">
        <v>544</v>
      </c>
      <c r="F376" s="44">
        <v>150000000</v>
      </c>
      <c r="G376" s="126">
        <v>137423171.66</v>
      </c>
    </row>
    <row r="377" spans="1:7" ht="45.2" hidden="1" x14ac:dyDescent="0.25">
      <c r="A377" s="11" t="s">
        <v>888</v>
      </c>
      <c r="B377" s="40"/>
      <c r="C377" s="222" t="s">
        <v>889</v>
      </c>
      <c r="D377" s="222"/>
      <c r="E377" s="40"/>
      <c r="F377" s="44">
        <v>6773037</v>
      </c>
      <c r="G377" s="126">
        <f>G378</f>
        <v>0</v>
      </c>
    </row>
    <row r="378" spans="1:7" ht="45.2" hidden="1" x14ac:dyDescent="0.25">
      <c r="A378" s="11" t="s">
        <v>543</v>
      </c>
      <c r="B378" s="40"/>
      <c r="C378" s="222"/>
      <c r="D378" s="222"/>
      <c r="E378" s="40" t="s">
        <v>544</v>
      </c>
      <c r="F378" s="44">
        <v>6773037</v>
      </c>
      <c r="G378" s="126">
        <v>0</v>
      </c>
    </row>
    <row r="379" spans="1:7" ht="75.400000000000006" hidden="1" x14ac:dyDescent="0.25">
      <c r="A379" s="11" t="s">
        <v>873</v>
      </c>
      <c r="B379" s="40"/>
      <c r="C379" s="222" t="s">
        <v>890</v>
      </c>
      <c r="D379" s="222"/>
      <c r="E379" s="40"/>
      <c r="F379" s="44">
        <v>7679811</v>
      </c>
      <c r="G379" s="126">
        <f>G380</f>
        <v>0</v>
      </c>
    </row>
    <row r="380" spans="1:7" ht="45.2" hidden="1" x14ac:dyDescent="0.25">
      <c r="A380" s="11" t="s">
        <v>543</v>
      </c>
      <c r="B380" s="40"/>
      <c r="C380" s="222"/>
      <c r="D380" s="222"/>
      <c r="E380" s="40" t="s">
        <v>544</v>
      </c>
      <c r="F380" s="44">
        <v>7679811</v>
      </c>
      <c r="G380" s="126">
        <v>0</v>
      </c>
    </row>
    <row r="381" spans="1:7" ht="78.75" x14ac:dyDescent="0.2">
      <c r="A381" s="11" t="s">
        <v>873</v>
      </c>
      <c r="B381" s="40"/>
      <c r="C381" s="222" t="s">
        <v>891</v>
      </c>
      <c r="D381" s="222"/>
      <c r="E381" s="40"/>
      <c r="F381" s="44">
        <v>22690848</v>
      </c>
      <c r="G381" s="126">
        <f>G382</f>
        <v>5446246.96</v>
      </c>
    </row>
    <row r="382" spans="1:7" ht="47.25" x14ac:dyDescent="0.2">
      <c r="A382" s="11" t="s">
        <v>543</v>
      </c>
      <c r="B382" s="40"/>
      <c r="C382" s="222"/>
      <c r="D382" s="222"/>
      <c r="E382" s="40" t="s">
        <v>544</v>
      </c>
      <c r="F382" s="44">
        <v>22690848</v>
      </c>
      <c r="G382" s="126">
        <v>5446246.96</v>
      </c>
    </row>
    <row r="383" spans="1:7" ht="75.400000000000006" hidden="1" x14ac:dyDescent="0.25">
      <c r="A383" s="57" t="s">
        <v>892</v>
      </c>
      <c r="B383" s="58"/>
      <c r="C383" s="224" t="s">
        <v>893</v>
      </c>
      <c r="D383" s="224"/>
      <c r="E383" s="58"/>
      <c r="F383" s="125">
        <v>8400000</v>
      </c>
      <c r="G383" s="126">
        <f>G384</f>
        <v>0</v>
      </c>
    </row>
    <row r="384" spans="1:7" ht="30.2" hidden="1" x14ac:dyDescent="0.25">
      <c r="A384" s="11" t="s">
        <v>894</v>
      </c>
      <c r="B384" s="40"/>
      <c r="C384" s="222" t="s">
        <v>895</v>
      </c>
      <c r="D384" s="222"/>
      <c r="E384" s="40"/>
      <c r="F384" s="44">
        <v>8400000</v>
      </c>
      <c r="G384" s="126">
        <f>G385</f>
        <v>0</v>
      </c>
    </row>
    <row r="385" spans="1:7" ht="45.2" hidden="1" x14ac:dyDescent="0.25">
      <c r="A385" s="11" t="s">
        <v>543</v>
      </c>
      <c r="B385" s="40"/>
      <c r="C385" s="222"/>
      <c r="D385" s="222"/>
      <c r="E385" s="40" t="s">
        <v>544</v>
      </c>
      <c r="F385" s="44">
        <v>8400000</v>
      </c>
      <c r="G385" s="126">
        <v>0</v>
      </c>
    </row>
    <row r="386" spans="1:7" ht="15" hidden="1" x14ac:dyDescent="0.25">
      <c r="A386" s="57" t="s">
        <v>896</v>
      </c>
      <c r="B386" s="58"/>
      <c r="C386" s="224" t="s">
        <v>897</v>
      </c>
      <c r="D386" s="224"/>
      <c r="E386" s="58"/>
      <c r="F386" s="125">
        <v>94736850</v>
      </c>
      <c r="G386" s="126">
        <f>G387+G389</f>
        <v>0</v>
      </c>
    </row>
    <row r="387" spans="1:7" ht="60.2" hidden="1" x14ac:dyDescent="0.25">
      <c r="A387" s="11" t="s">
        <v>898</v>
      </c>
      <c r="B387" s="40"/>
      <c r="C387" s="222" t="s">
        <v>899</v>
      </c>
      <c r="D387" s="222"/>
      <c r="E387" s="40"/>
      <c r="F387" s="44">
        <v>4736850</v>
      </c>
      <c r="G387" s="126">
        <f>G388</f>
        <v>0</v>
      </c>
    </row>
    <row r="388" spans="1:7" ht="45.2" hidden="1" x14ac:dyDescent="0.25">
      <c r="A388" s="11" t="s">
        <v>543</v>
      </c>
      <c r="B388" s="40"/>
      <c r="C388" s="222"/>
      <c r="D388" s="222"/>
      <c r="E388" s="40" t="s">
        <v>544</v>
      </c>
      <c r="F388" s="44">
        <v>4736850</v>
      </c>
      <c r="G388" s="126">
        <v>0</v>
      </c>
    </row>
    <row r="389" spans="1:7" ht="45.2" hidden="1" x14ac:dyDescent="0.25">
      <c r="A389" s="11" t="s">
        <v>900</v>
      </c>
      <c r="B389" s="40"/>
      <c r="C389" s="222" t="s">
        <v>901</v>
      </c>
      <c r="D389" s="222"/>
      <c r="E389" s="40"/>
      <c r="F389" s="44">
        <v>90000000</v>
      </c>
      <c r="G389" s="126">
        <f>G390</f>
        <v>0</v>
      </c>
    </row>
    <row r="390" spans="1:7" ht="45.2" hidden="1" x14ac:dyDescent="0.25">
      <c r="A390" s="11" t="s">
        <v>543</v>
      </c>
      <c r="B390" s="40"/>
      <c r="C390" s="222"/>
      <c r="D390" s="222"/>
      <c r="E390" s="40" t="s">
        <v>544</v>
      </c>
      <c r="F390" s="44">
        <v>90000000</v>
      </c>
      <c r="G390" s="126">
        <v>0</v>
      </c>
    </row>
    <row r="391" spans="1:7" ht="45.2" hidden="1" x14ac:dyDescent="0.25">
      <c r="A391" s="53" t="s">
        <v>902</v>
      </c>
      <c r="B391" s="54"/>
      <c r="C391" s="226" t="s">
        <v>903</v>
      </c>
      <c r="D391" s="226"/>
      <c r="E391" s="54"/>
      <c r="F391" s="121">
        <v>705000</v>
      </c>
      <c r="G391" s="122">
        <f>G392</f>
        <v>0</v>
      </c>
    </row>
    <row r="392" spans="1:7" ht="75.400000000000006" hidden="1" x14ac:dyDescent="0.25">
      <c r="A392" s="11" t="s">
        <v>904</v>
      </c>
      <c r="B392" s="40"/>
      <c r="C392" s="222" t="s">
        <v>905</v>
      </c>
      <c r="D392" s="222"/>
      <c r="E392" s="40"/>
      <c r="F392" s="44">
        <v>705000</v>
      </c>
      <c r="G392" s="126">
        <f>G393</f>
        <v>0</v>
      </c>
    </row>
    <row r="393" spans="1:7" ht="30.2" hidden="1" x14ac:dyDescent="0.25">
      <c r="A393" s="57" t="s">
        <v>906</v>
      </c>
      <c r="B393" s="58"/>
      <c r="C393" s="224" t="s">
        <v>907</v>
      </c>
      <c r="D393" s="224"/>
      <c r="E393" s="58"/>
      <c r="F393" s="125">
        <v>705000</v>
      </c>
      <c r="G393" s="126">
        <f>G394+G396</f>
        <v>0</v>
      </c>
    </row>
    <row r="394" spans="1:7" ht="30.2" hidden="1" x14ac:dyDescent="0.25">
      <c r="A394" s="11" t="s">
        <v>553</v>
      </c>
      <c r="B394" s="40"/>
      <c r="C394" s="222" t="s">
        <v>908</v>
      </c>
      <c r="D394" s="222"/>
      <c r="E394" s="40"/>
      <c r="F394" s="44">
        <v>210000</v>
      </c>
      <c r="G394" s="126">
        <f>G395</f>
        <v>0</v>
      </c>
    </row>
    <row r="395" spans="1:7" ht="45.2" hidden="1" x14ac:dyDescent="0.25">
      <c r="A395" s="11" t="s">
        <v>543</v>
      </c>
      <c r="B395" s="40"/>
      <c r="C395" s="222"/>
      <c r="D395" s="222"/>
      <c r="E395" s="40" t="s">
        <v>544</v>
      </c>
      <c r="F395" s="44">
        <v>210000</v>
      </c>
      <c r="G395" s="126">
        <v>0</v>
      </c>
    </row>
    <row r="396" spans="1:7" ht="30.2" hidden="1" x14ac:dyDescent="0.25">
      <c r="A396" s="11" t="s">
        <v>909</v>
      </c>
      <c r="B396" s="40"/>
      <c r="C396" s="222" t="s">
        <v>910</v>
      </c>
      <c r="D396" s="222"/>
      <c r="E396" s="40"/>
      <c r="F396" s="44">
        <v>495000</v>
      </c>
      <c r="G396" s="126">
        <f>G397</f>
        <v>0</v>
      </c>
    </row>
    <row r="397" spans="1:7" ht="45.2" hidden="1" x14ac:dyDescent="0.25">
      <c r="A397" s="11" t="s">
        <v>543</v>
      </c>
      <c r="B397" s="40"/>
      <c r="C397" s="222"/>
      <c r="D397" s="222"/>
      <c r="E397" s="40" t="s">
        <v>544</v>
      </c>
      <c r="F397" s="44">
        <v>495000</v>
      </c>
      <c r="G397" s="126">
        <v>0</v>
      </c>
    </row>
    <row r="398" spans="1:7" ht="60.2" hidden="1" x14ac:dyDescent="0.25">
      <c r="A398" s="53" t="s">
        <v>911</v>
      </c>
      <c r="B398" s="54"/>
      <c r="C398" s="226" t="s">
        <v>912</v>
      </c>
      <c r="D398" s="226"/>
      <c r="E398" s="54"/>
      <c r="F398" s="121">
        <v>7240000</v>
      </c>
      <c r="G398" s="122">
        <f>G399+G403</f>
        <v>0</v>
      </c>
    </row>
    <row r="399" spans="1:7" ht="62.85" hidden="1" x14ac:dyDescent="0.25">
      <c r="A399" s="59" t="s">
        <v>913</v>
      </c>
      <c r="B399" s="60"/>
      <c r="C399" s="228" t="s">
        <v>914</v>
      </c>
      <c r="D399" s="228"/>
      <c r="E399" s="60"/>
      <c r="F399" s="127">
        <v>2300000</v>
      </c>
      <c r="G399" s="128">
        <f>G400</f>
        <v>0</v>
      </c>
    </row>
    <row r="400" spans="1:7" ht="45.2" hidden="1" x14ac:dyDescent="0.25">
      <c r="A400" s="57" t="s">
        <v>915</v>
      </c>
      <c r="B400" s="58"/>
      <c r="C400" s="224" t="s">
        <v>916</v>
      </c>
      <c r="D400" s="224"/>
      <c r="E400" s="58"/>
      <c r="F400" s="125">
        <v>2300000</v>
      </c>
      <c r="G400" s="126">
        <f>G401</f>
        <v>0</v>
      </c>
    </row>
    <row r="401" spans="1:7" ht="45.2" hidden="1" x14ac:dyDescent="0.25">
      <c r="A401" s="11" t="s">
        <v>917</v>
      </c>
      <c r="B401" s="40"/>
      <c r="C401" s="222" t="s">
        <v>918</v>
      </c>
      <c r="D401" s="222"/>
      <c r="E401" s="40"/>
      <c r="F401" s="44">
        <v>2300000</v>
      </c>
      <c r="G401" s="126">
        <f>G402</f>
        <v>0</v>
      </c>
    </row>
    <row r="402" spans="1:7" ht="45.2" hidden="1" x14ac:dyDescent="0.25">
      <c r="A402" s="11" t="s">
        <v>543</v>
      </c>
      <c r="B402" s="40"/>
      <c r="C402" s="222"/>
      <c r="D402" s="222"/>
      <c r="E402" s="40" t="s">
        <v>544</v>
      </c>
      <c r="F402" s="44">
        <v>2300000</v>
      </c>
      <c r="G402" s="126">
        <v>0</v>
      </c>
    </row>
    <row r="403" spans="1:7" ht="72.95" hidden="1" customHeight="1" x14ac:dyDescent="0.25">
      <c r="A403" s="59" t="s">
        <v>919</v>
      </c>
      <c r="B403" s="60"/>
      <c r="C403" s="228" t="s">
        <v>920</v>
      </c>
      <c r="D403" s="228"/>
      <c r="E403" s="60"/>
      <c r="F403" s="127">
        <v>4940000</v>
      </c>
      <c r="G403" s="128">
        <f>G404</f>
        <v>0</v>
      </c>
    </row>
    <row r="404" spans="1:7" ht="90.4" hidden="1" x14ac:dyDescent="0.25">
      <c r="A404" s="57" t="s">
        <v>921</v>
      </c>
      <c r="B404" s="58"/>
      <c r="C404" s="224" t="s">
        <v>922</v>
      </c>
      <c r="D404" s="224"/>
      <c r="E404" s="58"/>
      <c r="F404" s="125">
        <v>4940000</v>
      </c>
      <c r="G404" s="126">
        <f>G405</f>
        <v>0</v>
      </c>
    </row>
    <row r="405" spans="1:7" ht="30.2" hidden="1" x14ac:dyDescent="0.25">
      <c r="A405" s="11" t="s">
        <v>923</v>
      </c>
      <c r="B405" s="40"/>
      <c r="C405" s="222" t="s">
        <v>924</v>
      </c>
      <c r="D405" s="222"/>
      <c r="E405" s="40"/>
      <c r="F405" s="44">
        <v>4940000</v>
      </c>
      <c r="G405" s="126">
        <f>G406</f>
        <v>0</v>
      </c>
    </row>
    <row r="406" spans="1:7" ht="45.2" hidden="1" x14ac:dyDescent="0.25">
      <c r="A406" s="11" t="s">
        <v>664</v>
      </c>
      <c r="B406" s="40"/>
      <c r="C406" s="222"/>
      <c r="D406" s="222"/>
      <c r="E406" s="40" t="s">
        <v>665</v>
      </c>
      <c r="F406" s="44">
        <v>4940000</v>
      </c>
      <c r="G406" s="126">
        <v>0</v>
      </c>
    </row>
    <row r="407" spans="1:7" x14ac:dyDescent="0.2">
      <c r="A407" s="53" t="s">
        <v>925</v>
      </c>
      <c r="B407" s="54"/>
      <c r="C407" s="226" t="s">
        <v>926</v>
      </c>
      <c r="D407" s="226"/>
      <c r="E407" s="54"/>
      <c r="F407" s="121">
        <v>207588384</v>
      </c>
      <c r="G407" s="122">
        <f>G408</f>
        <v>47264620.919999994</v>
      </c>
    </row>
    <row r="408" spans="1:7" x14ac:dyDescent="0.2">
      <c r="A408" s="57" t="s">
        <v>925</v>
      </c>
      <c r="B408" s="58"/>
      <c r="C408" s="224" t="s">
        <v>927</v>
      </c>
      <c r="D408" s="224"/>
      <c r="E408" s="58"/>
      <c r="F408" s="125">
        <v>207588384</v>
      </c>
      <c r="G408" s="129">
        <f>G409+G411+G413+G415+G419+G421+G424+G426+G431+G433+G435+G437+G439+G441+G443+G445+G448+G450+G452+G454+G456+G458+G460+G463+G465+G467+G470+G472+G475+G477+G479+G482</f>
        <v>47264620.919999994</v>
      </c>
    </row>
    <row r="409" spans="1:7" ht="47.25" x14ac:dyDescent="0.2">
      <c r="A409" s="11" t="s">
        <v>928</v>
      </c>
      <c r="B409" s="40"/>
      <c r="C409" s="222" t="s">
        <v>929</v>
      </c>
      <c r="D409" s="222"/>
      <c r="E409" s="40"/>
      <c r="F409" s="44">
        <v>370000</v>
      </c>
      <c r="G409" s="126">
        <f>G410</f>
        <v>65079.98</v>
      </c>
    </row>
    <row r="410" spans="1:7" ht="47.25" x14ac:dyDescent="0.2">
      <c r="A410" s="11" t="s">
        <v>543</v>
      </c>
      <c r="B410" s="40"/>
      <c r="C410" s="222"/>
      <c r="D410" s="222"/>
      <c r="E410" s="40" t="s">
        <v>544</v>
      </c>
      <c r="F410" s="44">
        <v>370000</v>
      </c>
      <c r="G410" s="126">
        <v>65079.98</v>
      </c>
    </row>
    <row r="411" spans="1:7" ht="30.2" hidden="1" x14ac:dyDescent="0.25">
      <c r="A411" s="11" t="s">
        <v>930</v>
      </c>
      <c r="B411" s="40"/>
      <c r="C411" s="222" t="s">
        <v>931</v>
      </c>
      <c r="D411" s="222"/>
      <c r="E411" s="40"/>
      <c r="F411" s="44">
        <v>100000</v>
      </c>
      <c r="G411" s="126">
        <f>G412</f>
        <v>0</v>
      </c>
    </row>
    <row r="412" spans="1:7" ht="45.2" hidden="1" x14ac:dyDescent="0.25">
      <c r="A412" s="11" t="s">
        <v>543</v>
      </c>
      <c r="B412" s="40"/>
      <c r="C412" s="222"/>
      <c r="D412" s="222"/>
      <c r="E412" s="40" t="s">
        <v>544</v>
      </c>
      <c r="F412" s="44">
        <v>100000</v>
      </c>
      <c r="G412" s="126">
        <v>0</v>
      </c>
    </row>
    <row r="413" spans="1:7" ht="30.2" hidden="1" x14ac:dyDescent="0.25">
      <c r="A413" s="11" t="s">
        <v>932</v>
      </c>
      <c r="B413" s="40"/>
      <c r="C413" s="222" t="s">
        <v>933</v>
      </c>
      <c r="D413" s="222"/>
      <c r="E413" s="40"/>
      <c r="F413" s="44">
        <v>300000</v>
      </c>
      <c r="G413" s="126">
        <f>G414</f>
        <v>0</v>
      </c>
    </row>
    <row r="414" spans="1:7" ht="45.2" hidden="1" x14ac:dyDescent="0.25">
      <c r="A414" s="11" t="s">
        <v>543</v>
      </c>
      <c r="B414" s="40"/>
      <c r="C414" s="222"/>
      <c r="D414" s="222"/>
      <c r="E414" s="40" t="s">
        <v>544</v>
      </c>
      <c r="F414" s="44">
        <v>300000</v>
      </c>
      <c r="G414" s="126">
        <v>0</v>
      </c>
    </row>
    <row r="415" spans="1:7" x14ac:dyDescent="0.2">
      <c r="A415" s="11" t="s">
        <v>934</v>
      </c>
      <c r="B415" s="40"/>
      <c r="C415" s="222" t="s">
        <v>935</v>
      </c>
      <c r="D415" s="222"/>
      <c r="E415" s="40"/>
      <c r="F415" s="44">
        <v>69066421</v>
      </c>
      <c r="G415" s="126">
        <f>G416+G417+G418</f>
        <v>11135589.359999999</v>
      </c>
    </row>
    <row r="416" spans="1:7" ht="110.25" x14ac:dyDescent="0.2">
      <c r="A416" s="11" t="s">
        <v>541</v>
      </c>
      <c r="B416" s="40"/>
      <c r="C416" s="222"/>
      <c r="D416" s="222"/>
      <c r="E416" s="40" t="s">
        <v>542</v>
      </c>
      <c r="F416" s="44">
        <v>54537631</v>
      </c>
      <c r="G416" s="126">
        <v>8918303.7899999991</v>
      </c>
    </row>
    <row r="417" spans="1:7" ht="47.25" x14ac:dyDescent="0.2">
      <c r="A417" s="11" t="s">
        <v>543</v>
      </c>
      <c r="B417" s="40"/>
      <c r="C417" s="222"/>
      <c r="D417" s="222"/>
      <c r="E417" s="40" t="s">
        <v>544</v>
      </c>
      <c r="F417" s="44">
        <v>14211790</v>
      </c>
      <c r="G417" s="126">
        <v>2057994.57</v>
      </c>
    </row>
    <row r="418" spans="1:7" x14ac:dyDescent="0.2">
      <c r="A418" s="11" t="s">
        <v>563</v>
      </c>
      <c r="B418" s="40"/>
      <c r="C418" s="222"/>
      <c r="D418" s="222"/>
      <c r="E418" s="40" t="s">
        <v>564</v>
      </c>
      <c r="F418" s="44">
        <v>317000</v>
      </c>
      <c r="G418" s="126">
        <v>159291</v>
      </c>
    </row>
    <row r="419" spans="1:7" ht="31.5" x14ac:dyDescent="0.2">
      <c r="A419" s="11" t="s">
        <v>936</v>
      </c>
      <c r="B419" s="40"/>
      <c r="C419" s="222" t="s">
        <v>937</v>
      </c>
      <c r="D419" s="222"/>
      <c r="E419" s="40"/>
      <c r="F419" s="44">
        <v>4397746</v>
      </c>
      <c r="G419" s="126">
        <f>G420</f>
        <v>1104046.02</v>
      </c>
    </row>
    <row r="420" spans="1:7" ht="110.25" x14ac:dyDescent="0.2">
      <c r="A420" s="11" t="s">
        <v>541</v>
      </c>
      <c r="B420" s="40"/>
      <c r="C420" s="222"/>
      <c r="D420" s="222"/>
      <c r="E420" s="40" t="s">
        <v>542</v>
      </c>
      <c r="F420" s="44">
        <v>4397746</v>
      </c>
      <c r="G420" s="126">
        <v>1104046.02</v>
      </c>
    </row>
    <row r="421" spans="1:7" ht="31.5" x14ac:dyDescent="0.2">
      <c r="A421" s="11" t="s">
        <v>938</v>
      </c>
      <c r="B421" s="40"/>
      <c r="C421" s="222" t="s">
        <v>939</v>
      </c>
      <c r="D421" s="222"/>
      <c r="E421" s="40"/>
      <c r="F421" s="44">
        <v>22413213</v>
      </c>
      <c r="G421" s="126">
        <f>G422+G423</f>
        <v>13429365.290000001</v>
      </c>
    </row>
    <row r="422" spans="1:7" ht="47.25" x14ac:dyDescent="0.2">
      <c r="A422" s="11" t="s">
        <v>543</v>
      </c>
      <c r="B422" s="40"/>
      <c r="C422" s="222"/>
      <c r="D422" s="222"/>
      <c r="E422" s="40" t="s">
        <v>544</v>
      </c>
      <c r="F422" s="44">
        <v>2200000</v>
      </c>
      <c r="G422" s="126">
        <v>501367.73</v>
      </c>
    </row>
    <row r="423" spans="1:7" x14ac:dyDescent="0.2">
      <c r="A423" s="11" t="s">
        <v>563</v>
      </c>
      <c r="B423" s="40"/>
      <c r="C423" s="222"/>
      <c r="D423" s="222"/>
      <c r="E423" s="40" t="s">
        <v>564</v>
      </c>
      <c r="F423" s="44">
        <v>20213213</v>
      </c>
      <c r="G423" s="126">
        <v>12927997.560000001</v>
      </c>
    </row>
    <row r="424" spans="1:7" ht="45.2" hidden="1" x14ac:dyDescent="0.25">
      <c r="A424" s="11" t="s">
        <v>940</v>
      </c>
      <c r="B424" s="40"/>
      <c r="C424" s="222" t="s">
        <v>941</v>
      </c>
      <c r="D424" s="222"/>
      <c r="E424" s="40"/>
      <c r="F424" s="44">
        <v>340000</v>
      </c>
      <c r="G424" s="126">
        <f>G425</f>
        <v>0</v>
      </c>
    </row>
    <row r="425" spans="1:7" ht="45.2" hidden="1" x14ac:dyDescent="0.25">
      <c r="A425" s="11" t="s">
        <v>543</v>
      </c>
      <c r="B425" s="40"/>
      <c r="C425" s="222"/>
      <c r="D425" s="222"/>
      <c r="E425" s="40" t="s">
        <v>544</v>
      </c>
      <c r="F425" s="44">
        <v>340000</v>
      </c>
      <c r="G425" s="126">
        <v>0</v>
      </c>
    </row>
    <row r="426" spans="1:7" ht="47.25" x14ac:dyDescent="0.2">
      <c r="A426" s="11" t="s">
        <v>942</v>
      </c>
      <c r="B426" s="40"/>
      <c r="C426" s="222" t="s">
        <v>943</v>
      </c>
      <c r="D426" s="222"/>
      <c r="E426" s="40"/>
      <c r="F426" s="44">
        <v>26685205</v>
      </c>
      <c r="G426" s="126">
        <f>G427+G428+G429+G430</f>
        <v>7702454.3900000006</v>
      </c>
    </row>
    <row r="427" spans="1:7" ht="110.25" x14ac:dyDescent="0.2">
      <c r="A427" s="11" t="s">
        <v>541</v>
      </c>
      <c r="B427" s="40"/>
      <c r="C427" s="222"/>
      <c r="D427" s="222"/>
      <c r="E427" s="40" t="s">
        <v>542</v>
      </c>
      <c r="F427" s="44">
        <v>15187854</v>
      </c>
      <c r="G427" s="126">
        <v>2920054.6</v>
      </c>
    </row>
    <row r="428" spans="1:7" ht="47.25" x14ac:dyDescent="0.2">
      <c r="A428" s="11" t="s">
        <v>543</v>
      </c>
      <c r="B428" s="40"/>
      <c r="C428" s="222"/>
      <c r="D428" s="222"/>
      <c r="E428" s="40" t="s">
        <v>544</v>
      </c>
      <c r="F428" s="44">
        <v>6015510</v>
      </c>
      <c r="G428" s="126">
        <v>3284435.79</v>
      </c>
    </row>
    <row r="429" spans="1:7" ht="63" x14ac:dyDescent="0.2">
      <c r="A429" s="11" t="s">
        <v>477</v>
      </c>
      <c r="B429" s="40"/>
      <c r="C429" s="222"/>
      <c r="D429" s="222"/>
      <c r="E429" s="40" t="s">
        <v>478</v>
      </c>
      <c r="F429" s="44">
        <v>5455011</v>
      </c>
      <c r="G429" s="126">
        <v>1494011</v>
      </c>
    </row>
    <row r="430" spans="1:7" x14ac:dyDescent="0.2">
      <c r="A430" s="11" t="s">
        <v>563</v>
      </c>
      <c r="B430" s="40"/>
      <c r="C430" s="222"/>
      <c r="D430" s="222"/>
      <c r="E430" s="40" t="s">
        <v>564</v>
      </c>
      <c r="F430" s="44">
        <v>26830</v>
      </c>
      <c r="G430" s="126">
        <v>3953</v>
      </c>
    </row>
    <row r="431" spans="1:7" ht="47.25" x14ac:dyDescent="0.2">
      <c r="A431" s="11" t="s">
        <v>944</v>
      </c>
      <c r="B431" s="40"/>
      <c r="C431" s="222" t="s">
        <v>945</v>
      </c>
      <c r="D431" s="222"/>
      <c r="E431" s="40"/>
      <c r="F431" s="44">
        <v>29190000</v>
      </c>
      <c r="G431" s="126">
        <f>G432</f>
        <v>1562734.75</v>
      </c>
    </row>
    <row r="432" spans="1:7" x14ac:dyDescent="0.2">
      <c r="A432" s="11" t="s">
        <v>563</v>
      </c>
      <c r="B432" s="40"/>
      <c r="C432" s="222"/>
      <c r="D432" s="222"/>
      <c r="E432" s="40" t="s">
        <v>564</v>
      </c>
      <c r="F432" s="44">
        <v>29190000</v>
      </c>
      <c r="G432" s="126">
        <v>1562734.75</v>
      </c>
    </row>
    <row r="433" spans="1:7" ht="31.5" x14ac:dyDescent="0.2">
      <c r="A433" s="11" t="s">
        <v>946</v>
      </c>
      <c r="B433" s="40"/>
      <c r="C433" s="222" t="s">
        <v>947</v>
      </c>
      <c r="D433" s="222"/>
      <c r="E433" s="40"/>
      <c r="F433" s="44">
        <v>600000</v>
      </c>
      <c r="G433" s="126">
        <f>G434</f>
        <v>222840</v>
      </c>
    </row>
    <row r="434" spans="1:7" ht="47.25" x14ac:dyDescent="0.2">
      <c r="A434" s="11" t="s">
        <v>543</v>
      </c>
      <c r="B434" s="40"/>
      <c r="C434" s="222"/>
      <c r="D434" s="222"/>
      <c r="E434" s="40" t="s">
        <v>544</v>
      </c>
      <c r="F434" s="44">
        <v>600000</v>
      </c>
      <c r="G434" s="126">
        <v>222840</v>
      </c>
    </row>
    <row r="435" spans="1:7" x14ac:dyDescent="0.2">
      <c r="A435" s="11" t="s">
        <v>948</v>
      </c>
      <c r="B435" s="40"/>
      <c r="C435" s="222" t="s">
        <v>949</v>
      </c>
      <c r="D435" s="222"/>
      <c r="E435" s="40"/>
      <c r="F435" s="44">
        <v>2400000</v>
      </c>
      <c r="G435" s="126">
        <f>G436</f>
        <v>700000</v>
      </c>
    </row>
    <row r="436" spans="1:7" ht="63" x14ac:dyDescent="0.2">
      <c r="A436" s="11" t="s">
        <v>477</v>
      </c>
      <c r="B436" s="40"/>
      <c r="C436" s="222"/>
      <c r="D436" s="222"/>
      <c r="E436" s="40" t="s">
        <v>478</v>
      </c>
      <c r="F436" s="44">
        <v>2400000</v>
      </c>
      <c r="G436" s="126">
        <v>700000</v>
      </c>
    </row>
    <row r="437" spans="1:7" ht="15" hidden="1" x14ac:dyDescent="0.25">
      <c r="A437" s="11" t="s">
        <v>950</v>
      </c>
      <c r="B437" s="40"/>
      <c r="C437" s="222" t="s">
        <v>951</v>
      </c>
      <c r="D437" s="222"/>
      <c r="E437" s="40"/>
      <c r="F437" s="44">
        <v>2875800</v>
      </c>
      <c r="G437" s="126">
        <f>G438</f>
        <v>0</v>
      </c>
    </row>
    <row r="438" spans="1:7" ht="15" hidden="1" x14ac:dyDescent="0.25">
      <c r="A438" s="11" t="s">
        <v>563</v>
      </c>
      <c r="B438" s="40"/>
      <c r="C438" s="222"/>
      <c r="D438" s="222"/>
      <c r="E438" s="40" t="s">
        <v>564</v>
      </c>
      <c r="F438" s="44">
        <v>2875800</v>
      </c>
      <c r="G438" s="126">
        <v>0</v>
      </c>
    </row>
    <row r="439" spans="1:7" ht="31.5" x14ac:dyDescent="0.2">
      <c r="A439" s="11" t="s">
        <v>952</v>
      </c>
      <c r="B439" s="40"/>
      <c r="C439" s="222" t="s">
        <v>953</v>
      </c>
      <c r="D439" s="222"/>
      <c r="E439" s="40"/>
      <c r="F439" s="44">
        <v>800000</v>
      </c>
      <c r="G439" s="126">
        <f>G440</f>
        <v>143500</v>
      </c>
    </row>
    <row r="440" spans="1:7" ht="63" x14ac:dyDescent="0.2">
      <c r="A440" s="11" t="s">
        <v>477</v>
      </c>
      <c r="B440" s="40"/>
      <c r="C440" s="222"/>
      <c r="D440" s="222"/>
      <c r="E440" s="40" t="s">
        <v>478</v>
      </c>
      <c r="F440" s="44">
        <v>800000</v>
      </c>
      <c r="G440" s="126">
        <v>143500</v>
      </c>
    </row>
    <row r="441" spans="1:7" ht="47.25" x14ac:dyDescent="0.2">
      <c r="A441" s="11" t="s">
        <v>954</v>
      </c>
      <c r="B441" s="40"/>
      <c r="C441" s="222" t="s">
        <v>955</v>
      </c>
      <c r="D441" s="222"/>
      <c r="E441" s="40"/>
      <c r="F441" s="44">
        <v>30486050</v>
      </c>
      <c r="G441" s="126">
        <f>G442</f>
        <v>8300000</v>
      </c>
    </row>
    <row r="442" spans="1:7" ht="110.25" x14ac:dyDescent="0.2">
      <c r="A442" s="11" t="s">
        <v>541</v>
      </c>
      <c r="B442" s="40"/>
      <c r="C442" s="222"/>
      <c r="D442" s="222"/>
      <c r="E442" s="40" t="s">
        <v>542</v>
      </c>
      <c r="F442" s="44">
        <v>30486050</v>
      </c>
      <c r="G442" s="126">
        <v>8300000</v>
      </c>
    </row>
    <row r="443" spans="1:7" ht="75.400000000000006" hidden="1" x14ac:dyDescent="0.25">
      <c r="A443" s="11" t="s">
        <v>956</v>
      </c>
      <c r="B443" s="40"/>
      <c r="C443" s="222" t="s">
        <v>957</v>
      </c>
      <c r="D443" s="222"/>
      <c r="E443" s="40"/>
      <c r="F443" s="44">
        <v>380000</v>
      </c>
      <c r="G443" s="126">
        <f>G444</f>
        <v>0</v>
      </c>
    </row>
    <row r="444" spans="1:7" ht="45.2" hidden="1" x14ac:dyDescent="0.25">
      <c r="A444" s="11" t="s">
        <v>543</v>
      </c>
      <c r="B444" s="40"/>
      <c r="C444" s="222"/>
      <c r="D444" s="222"/>
      <c r="E444" s="40" t="s">
        <v>544</v>
      </c>
      <c r="F444" s="44">
        <v>380000</v>
      </c>
      <c r="G444" s="126">
        <v>0</v>
      </c>
    </row>
    <row r="445" spans="1:7" ht="47.25" x14ac:dyDescent="0.2">
      <c r="A445" s="11" t="s">
        <v>958</v>
      </c>
      <c r="B445" s="40"/>
      <c r="C445" s="222" t="s">
        <v>959</v>
      </c>
      <c r="D445" s="222"/>
      <c r="E445" s="40"/>
      <c r="F445" s="44">
        <v>2218116</v>
      </c>
      <c r="G445" s="126">
        <f>G446+G447</f>
        <v>400062.62</v>
      </c>
    </row>
    <row r="446" spans="1:7" ht="110.25" x14ac:dyDescent="0.2">
      <c r="A446" s="11" t="s">
        <v>541</v>
      </c>
      <c r="B446" s="40"/>
      <c r="C446" s="222"/>
      <c r="D446" s="222"/>
      <c r="E446" s="40" t="s">
        <v>542</v>
      </c>
      <c r="F446" s="44">
        <v>1262420</v>
      </c>
      <c r="G446" s="126">
        <v>189002.72</v>
      </c>
    </row>
    <row r="447" spans="1:7" ht="47.25" x14ac:dyDescent="0.2">
      <c r="A447" s="11" t="s">
        <v>543</v>
      </c>
      <c r="B447" s="40"/>
      <c r="C447" s="222"/>
      <c r="D447" s="222"/>
      <c r="E447" s="40" t="s">
        <v>544</v>
      </c>
      <c r="F447" s="44">
        <v>955696</v>
      </c>
      <c r="G447" s="126">
        <v>211059.9</v>
      </c>
    </row>
    <row r="448" spans="1:7" ht="60.2" hidden="1" x14ac:dyDescent="0.25">
      <c r="A448" s="11" t="s">
        <v>960</v>
      </c>
      <c r="B448" s="40"/>
      <c r="C448" s="222" t="s">
        <v>961</v>
      </c>
      <c r="D448" s="222"/>
      <c r="E448" s="40"/>
      <c r="F448" s="44">
        <v>200000</v>
      </c>
      <c r="G448" s="126">
        <f>G449</f>
        <v>0</v>
      </c>
    </row>
    <row r="449" spans="1:7" ht="45.2" hidden="1" x14ac:dyDescent="0.25">
      <c r="A449" s="11" t="s">
        <v>543</v>
      </c>
      <c r="B449" s="40"/>
      <c r="C449" s="222"/>
      <c r="D449" s="222"/>
      <c r="E449" s="40" t="s">
        <v>544</v>
      </c>
      <c r="F449" s="44">
        <v>200000</v>
      </c>
      <c r="G449" s="126">
        <v>0</v>
      </c>
    </row>
    <row r="450" spans="1:7" ht="45.2" hidden="1" x14ac:dyDescent="0.25">
      <c r="A450" s="11" t="s">
        <v>962</v>
      </c>
      <c r="B450" s="40"/>
      <c r="C450" s="222" t="s">
        <v>963</v>
      </c>
      <c r="D450" s="222"/>
      <c r="E450" s="40"/>
      <c r="F450" s="44">
        <v>120000</v>
      </c>
      <c r="G450" s="126">
        <f>G451</f>
        <v>0</v>
      </c>
    </row>
    <row r="451" spans="1:7" ht="45.2" hidden="1" x14ac:dyDescent="0.25">
      <c r="A451" s="11" t="s">
        <v>543</v>
      </c>
      <c r="B451" s="40"/>
      <c r="C451" s="222"/>
      <c r="D451" s="222"/>
      <c r="E451" s="40" t="s">
        <v>544</v>
      </c>
      <c r="F451" s="44">
        <v>120000</v>
      </c>
      <c r="G451" s="126">
        <v>0</v>
      </c>
    </row>
    <row r="452" spans="1:7" ht="47.25" x14ac:dyDescent="0.2">
      <c r="A452" s="11" t="s">
        <v>964</v>
      </c>
      <c r="B452" s="40"/>
      <c r="C452" s="222" t="s">
        <v>965</v>
      </c>
      <c r="D452" s="222"/>
      <c r="E452" s="40"/>
      <c r="F452" s="44">
        <v>360000</v>
      </c>
      <c r="G452" s="126">
        <f>G453</f>
        <v>74940.5</v>
      </c>
    </row>
    <row r="453" spans="1:7" ht="47.25" x14ac:dyDescent="0.2">
      <c r="A453" s="11" t="s">
        <v>543</v>
      </c>
      <c r="B453" s="40"/>
      <c r="C453" s="222"/>
      <c r="D453" s="222"/>
      <c r="E453" s="40" t="s">
        <v>544</v>
      </c>
      <c r="F453" s="44">
        <v>360000</v>
      </c>
      <c r="G453" s="126">
        <v>74940.5</v>
      </c>
    </row>
    <row r="454" spans="1:7" ht="60.2" hidden="1" x14ac:dyDescent="0.25">
      <c r="A454" s="11" t="s">
        <v>966</v>
      </c>
      <c r="B454" s="40"/>
      <c r="C454" s="222" t="s">
        <v>967</v>
      </c>
      <c r="D454" s="222"/>
      <c r="E454" s="40"/>
      <c r="F454" s="44">
        <v>80000</v>
      </c>
      <c r="G454" s="126">
        <f>G455</f>
        <v>0</v>
      </c>
    </row>
    <row r="455" spans="1:7" ht="45.2" hidden="1" x14ac:dyDescent="0.25">
      <c r="A455" s="11" t="s">
        <v>543</v>
      </c>
      <c r="B455" s="40"/>
      <c r="C455" s="222"/>
      <c r="D455" s="222"/>
      <c r="E455" s="40" t="s">
        <v>544</v>
      </c>
      <c r="F455" s="44">
        <v>80000</v>
      </c>
      <c r="G455" s="126">
        <v>0</v>
      </c>
    </row>
    <row r="456" spans="1:7" ht="30.2" hidden="1" x14ac:dyDescent="0.25">
      <c r="A456" s="11" t="s">
        <v>968</v>
      </c>
      <c r="B456" s="40"/>
      <c r="C456" s="222" t="s">
        <v>969</v>
      </c>
      <c r="D456" s="222"/>
      <c r="E456" s="40"/>
      <c r="F456" s="44">
        <v>100000</v>
      </c>
      <c r="G456" s="126">
        <f>G457</f>
        <v>0</v>
      </c>
    </row>
    <row r="457" spans="1:7" ht="45.2" hidden="1" x14ac:dyDescent="0.25">
      <c r="A457" s="11" t="s">
        <v>543</v>
      </c>
      <c r="B457" s="40"/>
      <c r="C457" s="222"/>
      <c r="D457" s="222"/>
      <c r="E457" s="40" t="s">
        <v>544</v>
      </c>
      <c r="F457" s="44">
        <v>100000</v>
      </c>
      <c r="G457" s="126">
        <v>0</v>
      </c>
    </row>
    <row r="458" spans="1:7" ht="63" x14ac:dyDescent="0.2">
      <c r="A458" s="11" t="s">
        <v>521</v>
      </c>
      <c r="B458" s="40"/>
      <c r="C458" s="222" t="s">
        <v>970</v>
      </c>
      <c r="D458" s="222"/>
      <c r="E458" s="40"/>
      <c r="F458" s="44">
        <v>286000</v>
      </c>
      <c r="G458" s="126">
        <f>G459</f>
        <v>7463.24</v>
      </c>
    </row>
    <row r="459" spans="1:7" ht="47.25" x14ac:dyDescent="0.2">
      <c r="A459" s="11" t="s">
        <v>543</v>
      </c>
      <c r="B459" s="40"/>
      <c r="C459" s="222"/>
      <c r="D459" s="222"/>
      <c r="E459" s="40" t="s">
        <v>544</v>
      </c>
      <c r="F459" s="44">
        <v>286000</v>
      </c>
      <c r="G459" s="126">
        <v>7463.24</v>
      </c>
    </row>
    <row r="460" spans="1:7" ht="47.25" x14ac:dyDescent="0.2">
      <c r="A460" s="11" t="s">
        <v>971</v>
      </c>
      <c r="B460" s="40"/>
      <c r="C460" s="222" t="s">
        <v>972</v>
      </c>
      <c r="D460" s="222"/>
      <c r="E460" s="40"/>
      <c r="F460" s="44">
        <v>3007529</v>
      </c>
      <c r="G460" s="126">
        <f>G461+G462</f>
        <v>605228.16</v>
      </c>
    </row>
    <row r="461" spans="1:7" ht="110.25" x14ac:dyDescent="0.2">
      <c r="A461" s="11" t="s">
        <v>541</v>
      </c>
      <c r="B461" s="40"/>
      <c r="C461" s="222"/>
      <c r="D461" s="222"/>
      <c r="E461" s="40" t="s">
        <v>542</v>
      </c>
      <c r="F461" s="44">
        <v>2384300</v>
      </c>
      <c r="G461" s="126">
        <v>427260.64</v>
      </c>
    </row>
    <row r="462" spans="1:7" ht="47.25" x14ac:dyDescent="0.2">
      <c r="A462" s="11" t="s">
        <v>543</v>
      </c>
      <c r="B462" s="40"/>
      <c r="C462" s="222"/>
      <c r="D462" s="222"/>
      <c r="E462" s="40" t="s">
        <v>544</v>
      </c>
      <c r="F462" s="44">
        <v>623229</v>
      </c>
      <c r="G462" s="126">
        <v>177967.52</v>
      </c>
    </row>
    <row r="463" spans="1:7" ht="47.25" x14ac:dyDescent="0.2">
      <c r="A463" s="11" t="s">
        <v>973</v>
      </c>
      <c r="B463" s="40"/>
      <c r="C463" s="222" t="s">
        <v>974</v>
      </c>
      <c r="D463" s="222"/>
      <c r="E463" s="40"/>
      <c r="F463" s="44">
        <v>1000000</v>
      </c>
      <c r="G463" s="126">
        <f>G464</f>
        <v>125372.3</v>
      </c>
    </row>
    <row r="464" spans="1:7" ht="47.25" x14ac:dyDescent="0.2">
      <c r="A464" s="11" t="s">
        <v>543</v>
      </c>
      <c r="B464" s="40"/>
      <c r="C464" s="222"/>
      <c r="D464" s="222"/>
      <c r="E464" s="40" t="s">
        <v>544</v>
      </c>
      <c r="F464" s="44">
        <v>1000000</v>
      </c>
      <c r="G464" s="126">
        <v>125372.3</v>
      </c>
    </row>
    <row r="465" spans="1:7" ht="15" hidden="1" x14ac:dyDescent="0.25">
      <c r="A465" s="11" t="s">
        <v>975</v>
      </c>
      <c r="B465" s="40"/>
      <c r="C465" s="222" t="s">
        <v>976</v>
      </c>
      <c r="D465" s="222"/>
      <c r="E465" s="40"/>
      <c r="F465" s="44">
        <v>50000</v>
      </c>
      <c r="G465" s="126">
        <f>G466</f>
        <v>0</v>
      </c>
    </row>
    <row r="466" spans="1:7" ht="45.2" hidden="1" x14ac:dyDescent="0.25">
      <c r="A466" s="11" t="s">
        <v>543</v>
      </c>
      <c r="B466" s="40"/>
      <c r="C466" s="222"/>
      <c r="D466" s="222"/>
      <c r="E466" s="40" t="s">
        <v>544</v>
      </c>
      <c r="F466" s="44">
        <v>50000</v>
      </c>
      <c r="G466" s="126">
        <v>0</v>
      </c>
    </row>
    <row r="467" spans="1:7" ht="63" x14ac:dyDescent="0.2">
      <c r="A467" s="11" t="s">
        <v>977</v>
      </c>
      <c r="B467" s="40"/>
      <c r="C467" s="222" t="s">
        <v>978</v>
      </c>
      <c r="D467" s="222"/>
      <c r="E467" s="40"/>
      <c r="F467" s="44">
        <v>2429600</v>
      </c>
      <c r="G467" s="126">
        <f>G468+G469</f>
        <v>470300.32</v>
      </c>
    </row>
    <row r="468" spans="1:7" ht="47.25" x14ac:dyDescent="0.2">
      <c r="A468" s="11" t="s">
        <v>543</v>
      </c>
      <c r="B468" s="40"/>
      <c r="C468" s="222"/>
      <c r="D468" s="222"/>
      <c r="E468" s="40" t="s">
        <v>544</v>
      </c>
      <c r="F468" s="44">
        <v>1929600</v>
      </c>
      <c r="G468" s="126">
        <v>121600</v>
      </c>
    </row>
    <row r="469" spans="1:7" x14ac:dyDescent="0.2">
      <c r="A469" s="11" t="s">
        <v>563</v>
      </c>
      <c r="B469" s="40"/>
      <c r="C469" s="222"/>
      <c r="D469" s="222"/>
      <c r="E469" s="40" t="s">
        <v>564</v>
      </c>
      <c r="F469" s="44">
        <v>500000</v>
      </c>
      <c r="G469" s="126">
        <v>348700.32</v>
      </c>
    </row>
    <row r="470" spans="1:7" ht="75.400000000000006" hidden="1" x14ac:dyDescent="0.25">
      <c r="A470" s="11" t="s">
        <v>979</v>
      </c>
      <c r="B470" s="40"/>
      <c r="C470" s="222" t="s">
        <v>980</v>
      </c>
      <c r="D470" s="222"/>
      <c r="E470" s="40"/>
      <c r="F470" s="44">
        <v>4091</v>
      </c>
      <c r="G470" s="126">
        <f>G471</f>
        <v>0</v>
      </c>
    </row>
    <row r="471" spans="1:7" ht="45.2" hidden="1" x14ac:dyDescent="0.25">
      <c r="A471" s="11" t="s">
        <v>543</v>
      </c>
      <c r="B471" s="40"/>
      <c r="C471" s="222"/>
      <c r="D471" s="222"/>
      <c r="E471" s="40" t="s">
        <v>544</v>
      </c>
      <c r="F471" s="44">
        <v>4091</v>
      </c>
      <c r="G471" s="126">
        <v>0</v>
      </c>
    </row>
    <row r="472" spans="1:7" ht="63" x14ac:dyDescent="0.2">
      <c r="A472" s="11" t="s">
        <v>981</v>
      </c>
      <c r="B472" s="40"/>
      <c r="C472" s="222" t="s">
        <v>982</v>
      </c>
      <c r="D472" s="222"/>
      <c r="E472" s="40"/>
      <c r="F472" s="44">
        <v>2318366</v>
      </c>
      <c r="G472" s="126">
        <f>G473+G474</f>
        <v>620000</v>
      </c>
    </row>
    <row r="473" spans="1:7" ht="110.25" x14ac:dyDescent="0.2">
      <c r="A473" s="11" t="s">
        <v>541</v>
      </c>
      <c r="B473" s="40"/>
      <c r="C473" s="222"/>
      <c r="D473" s="222"/>
      <c r="E473" s="40" t="s">
        <v>542</v>
      </c>
      <c r="F473" s="44">
        <v>2243366</v>
      </c>
      <c r="G473" s="126">
        <v>602306.41</v>
      </c>
    </row>
    <row r="474" spans="1:7" ht="47.25" x14ac:dyDescent="0.2">
      <c r="A474" s="11" t="s">
        <v>543</v>
      </c>
      <c r="B474" s="40"/>
      <c r="C474" s="222"/>
      <c r="D474" s="222"/>
      <c r="E474" s="40" t="s">
        <v>544</v>
      </c>
      <c r="F474" s="44">
        <v>75000</v>
      </c>
      <c r="G474" s="126">
        <v>17693.59</v>
      </c>
    </row>
    <row r="475" spans="1:7" ht="45.2" hidden="1" x14ac:dyDescent="0.25">
      <c r="A475" s="11" t="s">
        <v>983</v>
      </c>
      <c r="B475" s="40"/>
      <c r="C475" s="222" t="s">
        <v>984</v>
      </c>
      <c r="D475" s="222"/>
      <c r="E475" s="40"/>
      <c r="F475" s="44">
        <v>840000</v>
      </c>
      <c r="G475" s="126">
        <f>G476</f>
        <v>0</v>
      </c>
    </row>
    <row r="476" spans="1:7" ht="30.2" hidden="1" x14ac:dyDescent="0.25">
      <c r="A476" s="11" t="s">
        <v>513</v>
      </c>
      <c r="B476" s="40"/>
      <c r="C476" s="222"/>
      <c r="D476" s="222"/>
      <c r="E476" s="40" t="s">
        <v>514</v>
      </c>
      <c r="F476" s="44">
        <v>840000</v>
      </c>
      <c r="G476" s="126">
        <v>0</v>
      </c>
    </row>
    <row r="477" spans="1:7" ht="45.2" hidden="1" x14ac:dyDescent="0.25">
      <c r="A477" s="11" t="s">
        <v>985</v>
      </c>
      <c r="B477" s="40"/>
      <c r="C477" s="222" t="s">
        <v>986</v>
      </c>
      <c r="D477" s="222"/>
      <c r="E477" s="40"/>
      <c r="F477" s="44">
        <v>876254</v>
      </c>
      <c r="G477" s="126">
        <f>G478</f>
        <v>0</v>
      </c>
    </row>
    <row r="478" spans="1:7" ht="45.2" hidden="1" x14ac:dyDescent="0.25">
      <c r="A478" s="11" t="s">
        <v>543</v>
      </c>
      <c r="B478" s="40"/>
      <c r="C478" s="222"/>
      <c r="D478" s="222"/>
      <c r="E478" s="40" t="s">
        <v>544</v>
      </c>
      <c r="F478" s="44">
        <v>876254</v>
      </c>
      <c r="G478" s="126">
        <v>0</v>
      </c>
    </row>
    <row r="479" spans="1:7" ht="78.75" x14ac:dyDescent="0.2">
      <c r="A479" s="11" t="s">
        <v>987</v>
      </c>
      <c r="B479" s="40"/>
      <c r="C479" s="222" t="s">
        <v>988</v>
      </c>
      <c r="D479" s="222"/>
      <c r="E479" s="40"/>
      <c r="F479" s="44">
        <v>3010759</v>
      </c>
      <c r="G479" s="126">
        <f>G480+G481</f>
        <v>524837.99</v>
      </c>
    </row>
    <row r="480" spans="1:7" ht="110.25" x14ac:dyDescent="0.2">
      <c r="A480" s="11" t="s">
        <v>541</v>
      </c>
      <c r="B480" s="40"/>
      <c r="C480" s="222"/>
      <c r="D480" s="222"/>
      <c r="E480" s="40" t="s">
        <v>542</v>
      </c>
      <c r="F480" s="44">
        <v>2923059</v>
      </c>
      <c r="G480" s="126">
        <v>510795.56</v>
      </c>
    </row>
    <row r="481" spans="1:7" ht="47.25" x14ac:dyDescent="0.2">
      <c r="A481" s="11" t="s">
        <v>543</v>
      </c>
      <c r="B481" s="40"/>
      <c r="C481" s="222"/>
      <c r="D481" s="222"/>
      <c r="E481" s="40" t="s">
        <v>544</v>
      </c>
      <c r="F481" s="44">
        <v>87700</v>
      </c>
      <c r="G481" s="126">
        <v>14042.43</v>
      </c>
    </row>
    <row r="482" spans="1:7" ht="63" x14ac:dyDescent="0.2">
      <c r="A482" s="11" t="s">
        <v>989</v>
      </c>
      <c r="B482" s="40"/>
      <c r="C482" s="222" t="s">
        <v>990</v>
      </c>
      <c r="D482" s="222"/>
      <c r="E482" s="40"/>
      <c r="F482" s="44">
        <v>283234</v>
      </c>
      <c r="G482" s="126">
        <f>G483+G484</f>
        <v>70806</v>
      </c>
    </row>
    <row r="483" spans="1:7" ht="110.25" x14ac:dyDescent="0.2">
      <c r="A483" s="11" t="s">
        <v>541</v>
      </c>
      <c r="B483" s="40"/>
      <c r="C483" s="222"/>
      <c r="D483" s="222"/>
      <c r="E483" s="40" t="s">
        <v>542</v>
      </c>
      <c r="F483" s="44">
        <v>240334</v>
      </c>
      <c r="G483" s="126">
        <v>70645.33</v>
      </c>
    </row>
    <row r="484" spans="1:7" ht="48" thickBot="1" x14ac:dyDescent="0.25">
      <c r="A484" s="11" t="s">
        <v>543</v>
      </c>
      <c r="B484" s="40"/>
      <c r="C484" s="222"/>
      <c r="D484" s="222"/>
      <c r="E484" s="40" t="s">
        <v>544</v>
      </c>
      <c r="F484" s="44">
        <v>42900</v>
      </c>
      <c r="G484" s="126">
        <v>160.66999999999999</v>
      </c>
    </row>
    <row r="485" spans="1:7" ht="30.2" hidden="1" x14ac:dyDescent="0.25">
      <c r="A485" s="64" t="s">
        <v>991</v>
      </c>
      <c r="B485" s="65"/>
      <c r="C485" s="231" t="s">
        <v>992</v>
      </c>
      <c r="D485" s="231"/>
      <c r="E485" s="65"/>
      <c r="F485" s="135">
        <v>11250</v>
      </c>
      <c r="G485" s="136">
        <f>G486</f>
        <v>0</v>
      </c>
    </row>
    <row r="486" spans="1:7" ht="45.2" hidden="1" x14ac:dyDescent="0.25">
      <c r="A486" s="11" t="s">
        <v>993</v>
      </c>
      <c r="B486" s="40"/>
      <c r="C486" s="222" t="s">
        <v>994</v>
      </c>
      <c r="D486" s="222"/>
      <c r="E486" s="40"/>
      <c r="F486" s="44">
        <v>11250</v>
      </c>
      <c r="G486" s="126">
        <f>G487</f>
        <v>0</v>
      </c>
    </row>
    <row r="487" spans="1:7" hidden="1" thickBot="1" x14ac:dyDescent="0.3">
      <c r="A487" s="36" t="s">
        <v>995</v>
      </c>
      <c r="B487" s="61"/>
      <c r="C487" s="229"/>
      <c r="D487" s="229"/>
      <c r="E487" s="61" t="s">
        <v>996</v>
      </c>
      <c r="F487" s="130">
        <v>11250</v>
      </c>
      <c r="G487" s="131">
        <v>0</v>
      </c>
    </row>
    <row r="488" spans="1:7" ht="63.75" thickBot="1" x14ac:dyDescent="0.25">
      <c r="A488" s="29" t="s">
        <v>997</v>
      </c>
      <c r="B488" s="66" t="s">
        <v>998</v>
      </c>
      <c r="C488" s="232"/>
      <c r="D488" s="232"/>
      <c r="E488" s="66"/>
      <c r="F488" s="137">
        <v>374057</v>
      </c>
      <c r="G488" s="138">
        <f>G489</f>
        <v>342640.14</v>
      </c>
    </row>
    <row r="489" spans="1:7" x14ac:dyDescent="0.2">
      <c r="A489" s="37" t="s">
        <v>925</v>
      </c>
      <c r="B489" s="67"/>
      <c r="C489" s="233" t="s">
        <v>926</v>
      </c>
      <c r="D489" s="233"/>
      <c r="E489" s="67"/>
      <c r="F489" s="110">
        <v>374057</v>
      </c>
      <c r="G489" s="124">
        <f>G490</f>
        <v>342640.14</v>
      </c>
    </row>
    <row r="490" spans="1:7" x14ac:dyDescent="0.2">
      <c r="A490" s="57" t="s">
        <v>925</v>
      </c>
      <c r="B490" s="58"/>
      <c r="C490" s="224" t="s">
        <v>927</v>
      </c>
      <c r="D490" s="224"/>
      <c r="E490" s="58"/>
      <c r="F490" s="125">
        <v>374057</v>
      </c>
      <c r="G490" s="129">
        <f>G491</f>
        <v>342640.14</v>
      </c>
    </row>
    <row r="491" spans="1:7" ht="47.25" x14ac:dyDescent="0.2">
      <c r="A491" s="11" t="s">
        <v>944</v>
      </c>
      <c r="B491" s="40"/>
      <c r="C491" s="222" t="s">
        <v>945</v>
      </c>
      <c r="D491" s="222"/>
      <c r="E491" s="40"/>
      <c r="F491" s="44">
        <v>374057</v>
      </c>
      <c r="G491" s="126">
        <f>G492</f>
        <v>342640.14</v>
      </c>
    </row>
    <row r="492" spans="1:7" ht="16.5" thickBot="1" x14ac:dyDescent="0.25">
      <c r="A492" s="36" t="s">
        <v>563</v>
      </c>
      <c r="B492" s="61"/>
      <c r="C492" s="229"/>
      <c r="D492" s="229"/>
      <c r="E492" s="61" t="s">
        <v>564</v>
      </c>
      <c r="F492" s="130">
        <v>374057</v>
      </c>
      <c r="G492" s="131">
        <v>342640.14</v>
      </c>
    </row>
    <row r="493" spans="1:7" ht="63.75" thickBot="1" x14ac:dyDescent="0.25">
      <c r="A493" s="29" t="s">
        <v>999</v>
      </c>
      <c r="B493" s="66" t="s">
        <v>1000</v>
      </c>
      <c r="C493" s="232"/>
      <c r="D493" s="232"/>
      <c r="E493" s="66"/>
      <c r="F493" s="137">
        <v>148434219</v>
      </c>
      <c r="G493" s="138">
        <f>G494+G532</f>
        <v>34525752.640000001</v>
      </c>
    </row>
    <row r="494" spans="1:7" ht="63" x14ac:dyDescent="0.2">
      <c r="A494" s="68" t="s">
        <v>1001</v>
      </c>
      <c r="B494" s="69"/>
      <c r="C494" s="234" t="s">
        <v>1002</v>
      </c>
      <c r="D494" s="234"/>
      <c r="E494" s="69"/>
      <c r="F494" s="139">
        <v>148310019</v>
      </c>
      <c r="G494" s="140">
        <f>G495</f>
        <v>34371264.640000001</v>
      </c>
    </row>
    <row r="495" spans="1:7" ht="63" x14ac:dyDescent="0.2">
      <c r="A495" s="59" t="s">
        <v>1003</v>
      </c>
      <c r="B495" s="60"/>
      <c r="C495" s="228" t="s">
        <v>1004</v>
      </c>
      <c r="D495" s="228"/>
      <c r="E495" s="60"/>
      <c r="F495" s="127">
        <v>148310019</v>
      </c>
      <c r="G495" s="128">
        <f>G496+G512+G519+G529</f>
        <v>34371264.640000001</v>
      </c>
    </row>
    <row r="496" spans="1:7" ht="47.25" x14ac:dyDescent="0.2">
      <c r="A496" s="57" t="s">
        <v>1005</v>
      </c>
      <c r="B496" s="58"/>
      <c r="C496" s="224" t="s">
        <v>1006</v>
      </c>
      <c r="D496" s="224"/>
      <c r="E496" s="58"/>
      <c r="F496" s="125">
        <v>12275317</v>
      </c>
      <c r="G496" s="132">
        <f>G497+G500+G502+G505+G508+G510</f>
        <v>2813154.33</v>
      </c>
    </row>
    <row r="497" spans="1:7" x14ac:dyDescent="0.2">
      <c r="A497" s="11" t="s">
        <v>934</v>
      </c>
      <c r="B497" s="40"/>
      <c r="C497" s="222" t="s">
        <v>1007</v>
      </c>
      <c r="D497" s="222"/>
      <c r="E497" s="40"/>
      <c r="F497" s="44">
        <v>651168</v>
      </c>
      <c r="G497" s="141">
        <f>G498+G499</f>
        <v>155479.43</v>
      </c>
    </row>
    <row r="498" spans="1:7" ht="110.25" x14ac:dyDescent="0.2">
      <c r="A498" s="11" t="s">
        <v>541</v>
      </c>
      <c r="B498" s="40"/>
      <c r="C498" s="222"/>
      <c r="D498" s="222"/>
      <c r="E498" s="40" t="s">
        <v>542</v>
      </c>
      <c r="F498" s="44">
        <v>591168</v>
      </c>
      <c r="G498" s="126">
        <v>155479.43</v>
      </c>
    </row>
    <row r="499" spans="1:7" ht="45.2" hidden="1" x14ac:dyDescent="0.25">
      <c r="A499" s="11" t="s">
        <v>543</v>
      </c>
      <c r="B499" s="40"/>
      <c r="C499" s="222"/>
      <c r="D499" s="222"/>
      <c r="E499" s="40" t="s">
        <v>544</v>
      </c>
      <c r="F499" s="44">
        <v>60000</v>
      </c>
      <c r="G499" s="126">
        <v>0</v>
      </c>
    </row>
    <row r="500" spans="1:7" ht="31.5" x14ac:dyDescent="0.2">
      <c r="A500" s="11" t="s">
        <v>938</v>
      </c>
      <c r="B500" s="40"/>
      <c r="C500" s="222" t="s">
        <v>1008</v>
      </c>
      <c r="D500" s="222"/>
      <c r="E500" s="40"/>
      <c r="F500" s="44">
        <v>151580</v>
      </c>
      <c r="G500" s="141">
        <f>G501</f>
        <v>26863.08</v>
      </c>
    </row>
    <row r="501" spans="1:7" ht="47.25" x14ac:dyDescent="0.2">
      <c r="A501" s="11" t="s">
        <v>543</v>
      </c>
      <c r="B501" s="40"/>
      <c r="C501" s="222"/>
      <c r="D501" s="222"/>
      <c r="E501" s="40" t="s">
        <v>544</v>
      </c>
      <c r="F501" s="44">
        <v>151580</v>
      </c>
      <c r="G501" s="126">
        <v>26863.08</v>
      </c>
    </row>
    <row r="502" spans="1:7" ht="31.5" x14ac:dyDescent="0.2">
      <c r="A502" s="11" t="s">
        <v>1009</v>
      </c>
      <c r="B502" s="40"/>
      <c r="C502" s="222" t="s">
        <v>1010</v>
      </c>
      <c r="D502" s="222"/>
      <c r="E502" s="40"/>
      <c r="F502" s="44">
        <v>7488000</v>
      </c>
      <c r="G502" s="141">
        <f>G503+G504</f>
        <v>1819854.8</v>
      </c>
    </row>
    <row r="503" spans="1:7" ht="47.25" x14ac:dyDescent="0.2">
      <c r="A503" s="11" t="s">
        <v>543</v>
      </c>
      <c r="B503" s="40"/>
      <c r="C503" s="222"/>
      <c r="D503" s="222"/>
      <c r="E503" s="40" t="s">
        <v>544</v>
      </c>
      <c r="F503" s="44">
        <v>96000</v>
      </c>
      <c r="G503" s="126">
        <v>22857.03</v>
      </c>
    </row>
    <row r="504" spans="1:7" ht="31.5" x14ac:dyDescent="0.2">
      <c r="A504" s="11" t="s">
        <v>513</v>
      </c>
      <c r="B504" s="40"/>
      <c r="C504" s="222"/>
      <c r="D504" s="222"/>
      <c r="E504" s="40" t="s">
        <v>514</v>
      </c>
      <c r="F504" s="44">
        <v>7392000</v>
      </c>
      <c r="G504" s="126">
        <v>1796997.77</v>
      </c>
    </row>
    <row r="505" spans="1:7" ht="31.5" x14ac:dyDescent="0.2">
      <c r="A505" s="11" t="s">
        <v>1011</v>
      </c>
      <c r="B505" s="40"/>
      <c r="C505" s="222" t="s">
        <v>1012</v>
      </c>
      <c r="D505" s="222"/>
      <c r="E505" s="40"/>
      <c r="F505" s="44">
        <v>644300</v>
      </c>
      <c r="G505" s="141">
        <f>G506+G507</f>
        <v>159712.02000000002</v>
      </c>
    </row>
    <row r="506" spans="1:7" ht="47.25" x14ac:dyDescent="0.2">
      <c r="A506" s="11" t="s">
        <v>543</v>
      </c>
      <c r="B506" s="40"/>
      <c r="C506" s="222"/>
      <c r="D506" s="222"/>
      <c r="E506" s="40" t="s">
        <v>544</v>
      </c>
      <c r="F506" s="44">
        <v>8300</v>
      </c>
      <c r="G506" s="126">
        <v>2049.6</v>
      </c>
    </row>
    <row r="507" spans="1:7" ht="31.5" x14ac:dyDescent="0.2">
      <c r="A507" s="11" t="s">
        <v>513</v>
      </c>
      <c r="B507" s="40"/>
      <c r="C507" s="222"/>
      <c r="D507" s="222"/>
      <c r="E507" s="40" t="s">
        <v>514</v>
      </c>
      <c r="F507" s="44">
        <v>636000</v>
      </c>
      <c r="G507" s="126">
        <v>157662.42000000001</v>
      </c>
    </row>
    <row r="508" spans="1:7" ht="75.400000000000006" hidden="1" x14ac:dyDescent="0.25">
      <c r="A508" s="11" t="s">
        <v>1013</v>
      </c>
      <c r="B508" s="40"/>
      <c r="C508" s="222" t="s">
        <v>1014</v>
      </c>
      <c r="D508" s="222"/>
      <c r="E508" s="40"/>
      <c r="F508" s="44">
        <v>4860</v>
      </c>
      <c r="G508" s="141">
        <f>G509</f>
        <v>0</v>
      </c>
    </row>
    <row r="509" spans="1:7" ht="30.2" hidden="1" x14ac:dyDescent="0.25">
      <c r="A509" s="11" t="s">
        <v>513</v>
      </c>
      <c r="B509" s="40"/>
      <c r="C509" s="222"/>
      <c r="D509" s="222"/>
      <c r="E509" s="40" t="s">
        <v>514</v>
      </c>
      <c r="F509" s="44">
        <v>4860</v>
      </c>
      <c r="G509" s="126">
        <v>0</v>
      </c>
    </row>
    <row r="510" spans="1:7" ht="78.75" x14ac:dyDescent="0.2">
      <c r="A510" s="11" t="s">
        <v>1015</v>
      </c>
      <c r="B510" s="40"/>
      <c r="C510" s="222" t="s">
        <v>1016</v>
      </c>
      <c r="D510" s="222"/>
      <c r="E510" s="40"/>
      <c r="F510" s="44">
        <v>3335409</v>
      </c>
      <c r="G510" s="141">
        <f>G511</f>
        <v>651245</v>
      </c>
    </row>
    <row r="511" spans="1:7" ht="31.5" x14ac:dyDescent="0.2">
      <c r="A511" s="11" t="s">
        <v>513</v>
      </c>
      <c r="B511" s="40"/>
      <c r="C511" s="222"/>
      <c r="D511" s="222"/>
      <c r="E511" s="40" t="s">
        <v>514</v>
      </c>
      <c r="F511" s="44">
        <v>3335409</v>
      </c>
      <c r="G511" s="126">
        <v>651245</v>
      </c>
    </row>
    <row r="512" spans="1:7" ht="78.75" x14ac:dyDescent="0.2">
      <c r="A512" s="57" t="s">
        <v>1017</v>
      </c>
      <c r="B512" s="58"/>
      <c r="C512" s="224" t="s">
        <v>1018</v>
      </c>
      <c r="D512" s="224"/>
      <c r="E512" s="58"/>
      <c r="F512" s="125">
        <v>110162202</v>
      </c>
      <c r="G512" s="132">
        <f>G513+G515</f>
        <v>27772690.379999999</v>
      </c>
    </row>
    <row r="513" spans="1:7" ht="141.75" x14ac:dyDescent="0.2">
      <c r="A513" s="11" t="s">
        <v>1019</v>
      </c>
      <c r="B513" s="40"/>
      <c r="C513" s="222" t="s">
        <v>1020</v>
      </c>
      <c r="D513" s="222"/>
      <c r="E513" s="40"/>
      <c r="F513" s="44">
        <v>101355865</v>
      </c>
      <c r="G513" s="126">
        <f>G514</f>
        <v>25495000</v>
      </c>
    </row>
    <row r="514" spans="1:7" ht="63" x14ac:dyDescent="0.2">
      <c r="A514" s="11" t="s">
        <v>477</v>
      </c>
      <c r="B514" s="40"/>
      <c r="C514" s="222"/>
      <c r="D514" s="222"/>
      <c r="E514" s="40" t="s">
        <v>478</v>
      </c>
      <c r="F514" s="44">
        <v>101355865</v>
      </c>
      <c r="G514" s="126">
        <v>25495000</v>
      </c>
    </row>
    <row r="515" spans="1:7" ht="47.25" x14ac:dyDescent="0.2">
      <c r="A515" s="11" t="s">
        <v>1021</v>
      </c>
      <c r="B515" s="40"/>
      <c r="C515" s="222" t="s">
        <v>1022</v>
      </c>
      <c r="D515" s="222"/>
      <c r="E515" s="40"/>
      <c r="F515" s="44">
        <v>8806337</v>
      </c>
      <c r="G515" s="126">
        <f>G516+G517+G518</f>
        <v>2277690.38</v>
      </c>
    </row>
    <row r="516" spans="1:7" ht="110.25" x14ac:dyDescent="0.2">
      <c r="A516" s="11" t="s">
        <v>541</v>
      </c>
      <c r="B516" s="40"/>
      <c r="C516" s="222"/>
      <c r="D516" s="222"/>
      <c r="E516" s="40" t="s">
        <v>542</v>
      </c>
      <c r="F516" s="44">
        <v>7766337</v>
      </c>
      <c r="G516" s="126">
        <v>1968652.1</v>
      </c>
    </row>
    <row r="517" spans="1:7" ht="47.25" x14ac:dyDescent="0.2">
      <c r="A517" s="11" t="s">
        <v>543</v>
      </c>
      <c r="B517" s="40"/>
      <c r="C517" s="222"/>
      <c r="D517" s="222"/>
      <c r="E517" s="40" t="s">
        <v>544</v>
      </c>
      <c r="F517" s="44">
        <v>1039750</v>
      </c>
      <c r="G517" s="126">
        <v>308998.28000000003</v>
      </c>
    </row>
    <row r="518" spans="1:7" x14ac:dyDescent="0.2">
      <c r="A518" s="11" t="s">
        <v>563</v>
      </c>
      <c r="B518" s="40"/>
      <c r="C518" s="222"/>
      <c r="D518" s="222"/>
      <c r="E518" s="40" t="s">
        <v>564</v>
      </c>
      <c r="F518" s="44">
        <v>250</v>
      </c>
      <c r="G518" s="126">
        <v>40</v>
      </c>
    </row>
    <row r="519" spans="1:7" ht="63" x14ac:dyDescent="0.2">
      <c r="A519" s="57" t="s">
        <v>1023</v>
      </c>
      <c r="B519" s="58"/>
      <c r="C519" s="224" t="s">
        <v>1024</v>
      </c>
      <c r="D519" s="224"/>
      <c r="E519" s="58"/>
      <c r="F519" s="125">
        <v>25629500</v>
      </c>
      <c r="G519" s="132">
        <f>G520+G522+G525+G527</f>
        <v>3771581.9299999997</v>
      </c>
    </row>
    <row r="520" spans="1:7" ht="47.25" x14ac:dyDescent="0.2">
      <c r="A520" s="11" t="s">
        <v>1025</v>
      </c>
      <c r="B520" s="40"/>
      <c r="C520" s="222" t="s">
        <v>1026</v>
      </c>
      <c r="D520" s="222"/>
      <c r="E520" s="40"/>
      <c r="F520" s="44">
        <v>432000</v>
      </c>
      <c r="G520" s="126">
        <f>G521</f>
        <v>92000</v>
      </c>
    </row>
    <row r="521" spans="1:7" ht="31.5" x14ac:dyDescent="0.2">
      <c r="A521" s="11" t="s">
        <v>513</v>
      </c>
      <c r="B521" s="40"/>
      <c r="C521" s="222"/>
      <c r="D521" s="222"/>
      <c r="E521" s="40" t="s">
        <v>514</v>
      </c>
      <c r="F521" s="44">
        <v>432000</v>
      </c>
      <c r="G521" s="126">
        <v>92000</v>
      </c>
    </row>
    <row r="522" spans="1:7" ht="47.25" x14ac:dyDescent="0.2">
      <c r="A522" s="11" t="s">
        <v>1027</v>
      </c>
      <c r="B522" s="40"/>
      <c r="C522" s="222" t="s">
        <v>1028</v>
      </c>
      <c r="D522" s="222"/>
      <c r="E522" s="40"/>
      <c r="F522" s="44">
        <v>4758000</v>
      </c>
      <c r="G522" s="126">
        <f>G523+G524</f>
        <v>2340781.1599999997</v>
      </c>
    </row>
    <row r="523" spans="1:7" ht="47.25" x14ac:dyDescent="0.2">
      <c r="A523" s="11" t="s">
        <v>543</v>
      </c>
      <c r="B523" s="40"/>
      <c r="C523" s="222"/>
      <c r="D523" s="222"/>
      <c r="E523" s="40" t="s">
        <v>544</v>
      </c>
      <c r="F523" s="44">
        <v>48700</v>
      </c>
      <c r="G523" s="126">
        <v>26417.88</v>
      </c>
    </row>
    <row r="524" spans="1:7" ht="31.5" x14ac:dyDescent="0.2">
      <c r="A524" s="11" t="s">
        <v>513</v>
      </c>
      <c r="B524" s="40"/>
      <c r="C524" s="222"/>
      <c r="D524" s="222"/>
      <c r="E524" s="40" t="s">
        <v>514</v>
      </c>
      <c r="F524" s="44">
        <v>4709300</v>
      </c>
      <c r="G524" s="126">
        <v>2314363.2799999998</v>
      </c>
    </row>
    <row r="525" spans="1:7" ht="63" x14ac:dyDescent="0.2">
      <c r="A525" s="11" t="s">
        <v>1029</v>
      </c>
      <c r="B525" s="40"/>
      <c r="C525" s="222" t="s">
        <v>1030</v>
      </c>
      <c r="D525" s="222"/>
      <c r="E525" s="40"/>
      <c r="F525" s="44">
        <v>262304</v>
      </c>
      <c r="G525" s="126">
        <f>G526</f>
        <v>14700.77</v>
      </c>
    </row>
    <row r="526" spans="1:7" ht="47.25" x14ac:dyDescent="0.2">
      <c r="A526" s="11" t="s">
        <v>543</v>
      </c>
      <c r="B526" s="40"/>
      <c r="C526" s="222"/>
      <c r="D526" s="222"/>
      <c r="E526" s="40" t="s">
        <v>544</v>
      </c>
      <c r="F526" s="44">
        <v>262304</v>
      </c>
      <c r="G526" s="126">
        <v>14700.77</v>
      </c>
    </row>
    <row r="527" spans="1:7" ht="63" x14ac:dyDescent="0.2">
      <c r="A527" s="11" t="s">
        <v>1031</v>
      </c>
      <c r="B527" s="40"/>
      <c r="C527" s="222" t="s">
        <v>1032</v>
      </c>
      <c r="D527" s="222"/>
      <c r="E527" s="40"/>
      <c r="F527" s="44">
        <v>20177196</v>
      </c>
      <c r="G527" s="126">
        <f>G528</f>
        <v>1324100</v>
      </c>
    </row>
    <row r="528" spans="1:7" ht="31.5" x14ac:dyDescent="0.2">
      <c r="A528" s="11" t="s">
        <v>513</v>
      </c>
      <c r="B528" s="40"/>
      <c r="C528" s="222"/>
      <c r="D528" s="222"/>
      <c r="E528" s="40" t="s">
        <v>514</v>
      </c>
      <c r="F528" s="44">
        <v>20177196</v>
      </c>
      <c r="G528" s="126">
        <v>1324100</v>
      </c>
    </row>
    <row r="529" spans="1:7" ht="31.5" x14ac:dyDescent="0.2">
      <c r="A529" s="57" t="s">
        <v>1033</v>
      </c>
      <c r="B529" s="58"/>
      <c r="C529" s="224" t="s">
        <v>1034</v>
      </c>
      <c r="D529" s="224"/>
      <c r="E529" s="58"/>
      <c r="F529" s="125">
        <v>243000</v>
      </c>
      <c r="G529" s="132">
        <f>G530</f>
        <v>13838</v>
      </c>
    </row>
    <row r="530" spans="1:7" ht="63" x14ac:dyDescent="0.2">
      <c r="A530" s="11" t="s">
        <v>1035</v>
      </c>
      <c r="B530" s="40"/>
      <c r="C530" s="222" t="s">
        <v>1036</v>
      </c>
      <c r="D530" s="222"/>
      <c r="E530" s="40"/>
      <c r="F530" s="44">
        <v>243000</v>
      </c>
      <c r="G530" s="126">
        <f>G531</f>
        <v>13838</v>
      </c>
    </row>
    <row r="531" spans="1:7" ht="47.25" x14ac:dyDescent="0.2">
      <c r="A531" s="11" t="s">
        <v>543</v>
      </c>
      <c r="B531" s="40"/>
      <c r="C531" s="222"/>
      <c r="D531" s="222"/>
      <c r="E531" s="40" t="s">
        <v>544</v>
      </c>
      <c r="F531" s="44">
        <v>243000</v>
      </c>
      <c r="G531" s="126">
        <v>13838</v>
      </c>
    </row>
    <row r="532" spans="1:7" x14ac:dyDescent="0.2">
      <c r="A532" s="53" t="s">
        <v>925</v>
      </c>
      <c r="B532" s="54"/>
      <c r="C532" s="226" t="s">
        <v>926</v>
      </c>
      <c r="D532" s="226"/>
      <c r="E532" s="54"/>
      <c r="F532" s="121">
        <v>124200</v>
      </c>
      <c r="G532" s="122">
        <f>G533</f>
        <v>154488</v>
      </c>
    </row>
    <row r="533" spans="1:7" x14ac:dyDescent="0.2">
      <c r="A533" s="57" t="s">
        <v>925</v>
      </c>
      <c r="B533" s="58"/>
      <c r="C533" s="224" t="s">
        <v>927</v>
      </c>
      <c r="D533" s="224"/>
      <c r="E533" s="58"/>
      <c r="F533" s="125">
        <v>124200</v>
      </c>
      <c r="G533" s="129">
        <f>G534</f>
        <v>154488</v>
      </c>
    </row>
    <row r="534" spans="1:7" ht="31.5" x14ac:dyDescent="0.2">
      <c r="A534" s="11" t="s">
        <v>950</v>
      </c>
      <c r="B534" s="40"/>
      <c r="C534" s="222" t="s">
        <v>951</v>
      </c>
      <c r="D534" s="222"/>
      <c r="E534" s="40"/>
      <c r="F534" s="44">
        <v>124200</v>
      </c>
      <c r="G534" s="126">
        <f>G535</f>
        <v>154488</v>
      </c>
    </row>
    <row r="535" spans="1:7" ht="32.25" thickBot="1" x14ac:dyDescent="0.25">
      <c r="A535" s="36" t="s">
        <v>513</v>
      </c>
      <c r="B535" s="61"/>
      <c r="C535" s="229"/>
      <c r="D535" s="229"/>
      <c r="E535" s="61" t="s">
        <v>514</v>
      </c>
      <c r="F535" s="130">
        <v>124200</v>
      </c>
      <c r="G535" s="131">
        <v>154488</v>
      </c>
    </row>
    <row r="536" spans="1:7" ht="48" thickBot="1" x14ac:dyDescent="0.25">
      <c r="A536" s="29" t="s">
        <v>1078</v>
      </c>
      <c r="B536" s="66" t="s">
        <v>1037</v>
      </c>
      <c r="C536" s="232"/>
      <c r="D536" s="232"/>
      <c r="E536" s="66"/>
      <c r="F536" s="137">
        <v>58527359</v>
      </c>
      <c r="G536" s="138">
        <f>G537+G542</f>
        <v>10795528.939999999</v>
      </c>
    </row>
    <row r="537" spans="1:7" ht="78.75" x14ac:dyDescent="0.2">
      <c r="A537" s="68" t="s">
        <v>743</v>
      </c>
      <c r="B537" s="69"/>
      <c r="C537" s="234" t="s">
        <v>744</v>
      </c>
      <c r="D537" s="234"/>
      <c r="E537" s="69"/>
      <c r="F537" s="139">
        <v>4658400</v>
      </c>
      <c r="G537" s="140">
        <f>G538</f>
        <v>181600</v>
      </c>
    </row>
    <row r="538" spans="1:7" ht="78.75" x14ac:dyDescent="0.2">
      <c r="A538" s="59" t="s">
        <v>755</v>
      </c>
      <c r="B538" s="60"/>
      <c r="C538" s="228" t="s">
        <v>756</v>
      </c>
      <c r="D538" s="228"/>
      <c r="E538" s="60"/>
      <c r="F538" s="127">
        <v>4658400</v>
      </c>
      <c r="G538" s="128">
        <f>G539</f>
        <v>181600</v>
      </c>
    </row>
    <row r="539" spans="1:7" ht="47.25" x14ac:dyDescent="0.2">
      <c r="A539" s="57" t="s">
        <v>1038</v>
      </c>
      <c r="B539" s="58"/>
      <c r="C539" s="224" t="s">
        <v>1039</v>
      </c>
      <c r="D539" s="224"/>
      <c r="E539" s="58"/>
      <c r="F539" s="125">
        <v>4658400</v>
      </c>
      <c r="G539" s="126">
        <f>G540</f>
        <v>181600</v>
      </c>
    </row>
    <row r="540" spans="1:7" ht="31.5" x14ac:dyDescent="0.2">
      <c r="A540" s="11" t="s">
        <v>759</v>
      </c>
      <c r="B540" s="40"/>
      <c r="C540" s="222" t="s">
        <v>1040</v>
      </c>
      <c r="D540" s="222"/>
      <c r="E540" s="40"/>
      <c r="F540" s="44">
        <v>4658400</v>
      </c>
      <c r="G540" s="126">
        <f>G541</f>
        <v>181600</v>
      </c>
    </row>
    <row r="541" spans="1:7" ht="47.25" x14ac:dyDescent="0.2">
      <c r="A541" s="11" t="s">
        <v>543</v>
      </c>
      <c r="B541" s="40"/>
      <c r="C541" s="222"/>
      <c r="D541" s="222"/>
      <c r="E541" s="40" t="s">
        <v>544</v>
      </c>
      <c r="F541" s="44">
        <v>4658400</v>
      </c>
      <c r="G541" s="126">
        <v>181600</v>
      </c>
    </row>
    <row r="542" spans="1:7" x14ac:dyDescent="0.2">
      <c r="A542" s="70" t="s">
        <v>925</v>
      </c>
      <c r="B542" s="71"/>
      <c r="C542" s="235" t="s">
        <v>926</v>
      </c>
      <c r="D542" s="235"/>
      <c r="E542" s="71"/>
      <c r="F542" s="142">
        <v>53568959</v>
      </c>
      <c r="G542" s="143">
        <f>G543+G552</f>
        <v>10613928.939999999</v>
      </c>
    </row>
    <row r="543" spans="1:7" x14ac:dyDescent="0.2">
      <c r="A543" s="11" t="s">
        <v>925</v>
      </c>
      <c r="B543" s="40"/>
      <c r="C543" s="222" t="s">
        <v>927</v>
      </c>
      <c r="D543" s="222"/>
      <c r="E543" s="40"/>
      <c r="F543" s="44">
        <v>53568959</v>
      </c>
      <c r="G543" s="126">
        <f>G544+G548</f>
        <v>10538928.939999999</v>
      </c>
    </row>
    <row r="544" spans="1:7" x14ac:dyDescent="0.2">
      <c r="A544" s="11" t="s">
        <v>934</v>
      </c>
      <c r="B544" s="40"/>
      <c r="C544" s="222" t="s">
        <v>935</v>
      </c>
      <c r="D544" s="222"/>
      <c r="E544" s="40"/>
      <c r="F544" s="44">
        <v>18442994</v>
      </c>
      <c r="G544" s="126">
        <f>G545+G546+G547</f>
        <v>3936418.8</v>
      </c>
    </row>
    <row r="545" spans="1:8" ht="110.25" x14ac:dyDescent="0.2">
      <c r="A545" s="11" t="s">
        <v>541</v>
      </c>
      <c r="B545" s="40"/>
      <c r="C545" s="222"/>
      <c r="D545" s="222"/>
      <c r="E545" s="40" t="s">
        <v>542</v>
      </c>
      <c r="F545" s="44">
        <v>16260994</v>
      </c>
      <c r="G545" s="126">
        <v>3426800.86</v>
      </c>
    </row>
    <row r="546" spans="1:8" ht="47.25" x14ac:dyDescent="0.2">
      <c r="A546" s="11" t="s">
        <v>543</v>
      </c>
      <c r="B546" s="40"/>
      <c r="C546" s="222"/>
      <c r="D546" s="222"/>
      <c r="E546" s="40" t="s">
        <v>544</v>
      </c>
      <c r="F546" s="44">
        <v>2142000</v>
      </c>
      <c r="G546" s="126">
        <v>503717.94</v>
      </c>
    </row>
    <row r="547" spans="1:8" x14ac:dyDescent="0.2">
      <c r="A547" s="11" t="s">
        <v>563</v>
      </c>
      <c r="B547" s="40"/>
      <c r="C547" s="222"/>
      <c r="D547" s="222"/>
      <c r="E547" s="40" t="s">
        <v>564</v>
      </c>
      <c r="F547" s="44">
        <v>40000</v>
      </c>
      <c r="G547" s="126">
        <v>5900</v>
      </c>
    </row>
    <row r="548" spans="1:8" ht="47.25" x14ac:dyDescent="0.2">
      <c r="A548" s="11" t="s">
        <v>942</v>
      </c>
      <c r="B548" s="40"/>
      <c r="C548" s="222" t="s">
        <v>943</v>
      </c>
      <c r="D548" s="222"/>
      <c r="E548" s="40"/>
      <c r="F548" s="44">
        <v>35125965</v>
      </c>
      <c r="G548" s="126">
        <f>G549+G550+G551</f>
        <v>6602510.1399999997</v>
      </c>
    </row>
    <row r="549" spans="1:8" ht="110.25" x14ac:dyDescent="0.2">
      <c r="A549" s="11" t="s">
        <v>541</v>
      </c>
      <c r="B549" s="40"/>
      <c r="C549" s="222"/>
      <c r="D549" s="222"/>
      <c r="E549" s="40" t="s">
        <v>542</v>
      </c>
      <c r="F549" s="44">
        <v>33811965</v>
      </c>
      <c r="G549" s="126">
        <v>6317704.6299999999</v>
      </c>
      <c r="H549" s="25"/>
    </row>
    <row r="550" spans="1:8" ht="47.25" x14ac:dyDescent="0.2">
      <c r="A550" s="11" t="s">
        <v>543</v>
      </c>
      <c r="B550" s="40"/>
      <c r="C550" s="222"/>
      <c r="D550" s="222"/>
      <c r="E550" s="40" t="s">
        <v>544</v>
      </c>
      <c r="F550" s="44">
        <v>1304000</v>
      </c>
      <c r="G550" s="126">
        <v>284805.51</v>
      </c>
    </row>
    <row r="551" spans="1:8" ht="15" hidden="1" x14ac:dyDescent="0.25">
      <c r="A551" s="11" t="s">
        <v>563</v>
      </c>
      <c r="B551" s="40"/>
      <c r="C551" s="222"/>
      <c r="D551" s="222"/>
      <c r="E551" s="40" t="s">
        <v>564</v>
      </c>
      <c r="F551" s="44">
        <v>10000</v>
      </c>
      <c r="G551" s="126">
        <v>0</v>
      </c>
    </row>
    <row r="552" spans="1:8" ht="31.5" x14ac:dyDescent="0.2">
      <c r="A552" s="64" t="s">
        <v>991</v>
      </c>
      <c r="B552" s="65"/>
      <c r="C552" s="231" t="s">
        <v>992</v>
      </c>
      <c r="D552" s="231"/>
      <c r="E552" s="65"/>
      <c r="F552" s="135">
        <v>300000</v>
      </c>
      <c r="G552" s="136">
        <f>G553</f>
        <v>75000</v>
      </c>
    </row>
    <row r="553" spans="1:8" ht="47.25" x14ac:dyDescent="0.2">
      <c r="A553" s="11" t="s">
        <v>1041</v>
      </c>
      <c r="B553" s="40"/>
      <c r="C553" s="222" t="s">
        <v>1042</v>
      </c>
      <c r="D553" s="222"/>
      <c r="E553" s="40"/>
      <c r="F553" s="44">
        <v>300000</v>
      </c>
      <c r="G553" s="126">
        <f>G554</f>
        <v>75000</v>
      </c>
    </row>
    <row r="554" spans="1:8" ht="16.5" thickBot="1" x14ac:dyDescent="0.25">
      <c r="A554" s="36" t="s">
        <v>995</v>
      </c>
      <c r="B554" s="61"/>
      <c r="C554" s="229"/>
      <c r="D554" s="229"/>
      <c r="E554" s="61" t="s">
        <v>996</v>
      </c>
      <c r="F554" s="130">
        <v>300000</v>
      </c>
      <c r="G554" s="131">
        <v>75000</v>
      </c>
    </row>
    <row r="555" spans="1:8" ht="60.95" hidden="1" thickBot="1" x14ac:dyDescent="0.3">
      <c r="A555" s="29" t="s">
        <v>1043</v>
      </c>
      <c r="B555" s="66" t="s">
        <v>1044</v>
      </c>
      <c r="C555" s="232"/>
      <c r="D555" s="232"/>
      <c r="E555" s="66"/>
      <c r="F555" s="137">
        <v>25363</v>
      </c>
      <c r="G555" s="138">
        <f>G556</f>
        <v>0</v>
      </c>
    </row>
    <row r="556" spans="1:8" hidden="1" x14ac:dyDescent="0.25">
      <c r="A556" s="68" t="s">
        <v>925</v>
      </c>
      <c r="B556" s="69"/>
      <c r="C556" s="234" t="s">
        <v>926</v>
      </c>
      <c r="D556" s="234"/>
      <c r="E556" s="69"/>
      <c r="F556" s="139">
        <v>25363</v>
      </c>
      <c r="G556" s="144">
        <f>G557</f>
        <v>0</v>
      </c>
    </row>
    <row r="557" spans="1:8" ht="15" hidden="1" x14ac:dyDescent="0.25">
      <c r="A557" s="57" t="s">
        <v>925</v>
      </c>
      <c r="B557" s="58"/>
      <c r="C557" s="224" t="s">
        <v>927</v>
      </c>
      <c r="D557" s="224"/>
      <c r="E557" s="58"/>
      <c r="F557" s="125">
        <v>25363</v>
      </c>
      <c r="G557" s="126">
        <f>G558</f>
        <v>0</v>
      </c>
    </row>
    <row r="558" spans="1:8" ht="15" hidden="1" x14ac:dyDescent="0.25">
      <c r="A558" s="11" t="s">
        <v>934</v>
      </c>
      <c r="B558" s="40"/>
      <c r="C558" s="222" t="s">
        <v>935</v>
      </c>
      <c r="D558" s="222"/>
      <c r="E558" s="40"/>
      <c r="F558" s="44">
        <v>25363</v>
      </c>
      <c r="G558" s="126">
        <f>G559</f>
        <v>0</v>
      </c>
    </row>
    <row r="559" spans="1:8" hidden="1" thickBot="1" x14ac:dyDescent="0.3">
      <c r="A559" s="36" t="s">
        <v>563</v>
      </c>
      <c r="B559" s="61"/>
      <c r="C559" s="229"/>
      <c r="D559" s="229"/>
      <c r="E559" s="61" t="s">
        <v>564</v>
      </c>
      <c r="F559" s="130">
        <v>25363</v>
      </c>
      <c r="G559" s="131">
        <v>0</v>
      </c>
    </row>
    <row r="560" spans="1:8" ht="41.25" customHeight="1" thickBot="1" x14ac:dyDescent="0.25">
      <c r="A560" s="29" t="s">
        <v>1079</v>
      </c>
      <c r="B560" s="66" t="s">
        <v>1045</v>
      </c>
      <c r="C560" s="232"/>
      <c r="D560" s="232"/>
      <c r="E560" s="66"/>
      <c r="F560" s="137">
        <v>1967578</v>
      </c>
      <c r="G560" s="138">
        <f>G561</f>
        <v>360064.76</v>
      </c>
    </row>
    <row r="561" spans="1:7" x14ac:dyDescent="0.2">
      <c r="A561" s="68" t="s">
        <v>925</v>
      </c>
      <c r="B561" s="69"/>
      <c r="C561" s="234" t="s">
        <v>926</v>
      </c>
      <c r="D561" s="234"/>
      <c r="E561" s="69"/>
      <c r="F561" s="139">
        <v>1967578</v>
      </c>
      <c r="G561" s="144">
        <f>G562</f>
        <v>360064.76</v>
      </c>
    </row>
    <row r="562" spans="1:7" x14ac:dyDescent="0.2">
      <c r="A562" s="57" t="s">
        <v>925</v>
      </c>
      <c r="B562" s="58"/>
      <c r="C562" s="224" t="s">
        <v>927</v>
      </c>
      <c r="D562" s="224"/>
      <c r="E562" s="58"/>
      <c r="F562" s="125">
        <v>1967578</v>
      </c>
      <c r="G562" s="126">
        <f>G563+G566+G568</f>
        <v>360064.76</v>
      </c>
    </row>
    <row r="563" spans="1:7" x14ac:dyDescent="0.2">
      <c r="A563" s="11" t="s">
        <v>934</v>
      </c>
      <c r="B563" s="40"/>
      <c r="C563" s="222" t="s">
        <v>935</v>
      </c>
      <c r="D563" s="222"/>
      <c r="E563" s="40"/>
      <c r="F563" s="44">
        <v>861081</v>
      </c>
      <c r="G563" s="126">
        <f>G564+G565</f>
        <v>160584.95999999999</v>
      </c>
    </row>
    <row r="564" spans="1:7" ht="110.25" x14ac:dyDescent="0.2">
      <c r="A564" s="11" t="s">
        <v>541</v>
      </c>
      <c r="B564" s="40"/>
      <c r="C564" s="222"/>
      <c r="D564" s="222"/>
      <c r="E564" s="40" t="s">
        <v>542</v>
      </c>
      <c r="F564" s="44">
        <v>802281</v>
      </c>
      <c r="G564" s="126">
        <v>158184.95999999999</v>
      </c>
    </row>
    <row r="565" spans="1:7" ht="47.25" x14ac:dyDescent="0.2">
      <c r="A565" s="11" t="s">
        <v>543</v>
      </c>
      <c r="B565" s="40"/>
      <c r="C565" s="222"/>
      <c r="D565" s="222"/>
      <c r="E565" s="40" t="s">
        <v>544</v>
      </c>
      <c r="F565" s="44">
        <v>58800</v>
      </c>
      <c r="G565" s="126">
        <v>2400</v>
      </c>
    </row>
    <row r="566" spans="1:7" ht="47.25" x14ac:dyDescent="0.2">
      <c r="A566" s="11" t="s">
        <v>1046</v>
      </c>
      <c r="B566" s="40"/>
      <c r="C566" s="222" t="s">
        <v>1047</v>
      </c>
      <c r="D566" s="222"/>
      <c r="E566" s="40"/>
      <c r="F566" s="44">
        <v>1042440</v>
      </c>
      <c r="G566" s="126">
        <f>G567</f>
        <v>169950.8</v>
      </c>
    </row>
    <row r="567" spans="1:7" ht="110.25" x14ac:dyDescent="0.2">
      <c r="A567" s="11" t="s">
        <v>541</v>
      </c>
      <c r="B567" s="40"/>
      <c r="C567" s="222"/>
      <c r="D567" s="222"/>
      <c r="E567" s="40" t="s">
        <v>542</v>
      </c>
      <c r="F567" s="44">
        <v>1042440</v>
      </c>
      <c r="G567" s="126">
        <v>169950.8</v>
      </c>
    </row>
    <row r="568" spans="1:7" ht="47.25" x14ac:dyDescent="0.2">
      <c r="A568" s="11" t="s">
        <v>1048</v>
      </c>
      <c r="B568" s="40"/>
      <c r="C568" s="222" t="s">
        <v>1049</v>
      </c>
      <c r="D568" s="222"/>
      <c r="E568" s="40"/>
      <c r="F568" s="44">
        <v>64057</v>
      </c>
      <c r="G568" s="126">
        <f>G569+G570</f>
        <v>29529</v>
      </c>
    </row>
    <row r="569" spans="1:7" ht="111" thickBot="1" x14ac:dyDescent="0.25">
      <c r="A569" s="11" t="s">
        <v>541</v>
      </c>
      <c r="B569" s="40"/>
      <c r="C569" s="222"/>
      <c r="D569" s="222"/>
      <c r="E569" s="40" t="s">
        <v>542</v>
      </c>
      <c r="F569" s="44">
        <v>59057</v>
      </c>
      <c r="G569" s="126">
        <v>29529</v>
      </c>
    </row>
    <row r="570" spans="1:7" ht="45.95" hidden="1" thickBot="1" x14ac:dyDescent="0.3">
      <c r="A570" s="36" t="s">
        <v>543</v>
      </c>
      <c r="B570" s="61"/>
      <c r="C570" s="229"/>
      <c r="D570" s="229"/>
      <c r="E570" s="61" t="s">
        <v>544</v>
      </c>
      <c r="F570" s="130">
        <v>5000</v>
      </c>
      <c r="G570" s="131">
        <v>0</v>
      </c>
    </row>
    <row r="571" spans="1:7" hidden="1" thickBot="1" x14ac:dyDescent="0.3">
      <c r="A571" s="29" t="s">
        <v>105</v>
      </c>
      <c r="B571" s="66"/>
      <c r="C571" s="232"/>
      <c r="D571" s="232"/>
      <c r="E571" s="66"/>
      <c r="F571" s="137">
        <v>2882293266</v>
      </c>
      <c r="G571" s="138">
        <f>G4+G488+G493+G536+G555+G560</f>
        <v>706714503.10000002</v>
      </c>
    </row>
    <row r="572" spans="1:7" ht="16.5" thickBot="1" x14ac:dyDescent="0.25">
      <c r="A572" s="29" t="s">
        <v>1050</v>
      </c>
      <c r="B572" s="66"/>
      <c r="C572" s="232"/>
      <c r="D572" s="232"/>
      <c r="E572" s="66"/>
      <c r="F572" s="137">
        <v>2882293266</v>
      </c>
      <c r="G572" s="138">
        <f>G571</f>
        <v>706714503.10000002</v>
      </c>
    </row>
    <row r="573" spans="1:7" ht="16.5" thickBot="1" x14ac:dyDescent="0.25">
      <c r="A573" s="29" t="s">
        <v>1051</v>
      </c>
      <c r="B573" s="66"/>
      <c r="C573" s="232"/>
      <c r="D573" s="232"/>
      <c r="E573" s="66"/>
      <c r="F573" s="137"/>
      <c r="G573" s="138">
        <f>ПР1!C14</f>
        <v>-27394178.679999948</v>
      </c>
    </row>
  </sheetData>
  <mergeCells count="574">
    <mergeCell ref="C568:D568"/>
    <mergeCell ref="C569:D569"/>
    <mergeCell ref="C570:D570"/>
    <mergeCell ref="C571:D571"/>
    <mergeCell ref="C572:D572"/>
    <mergeCell ref="C573:D573"/>
    <mergeCell ref="C562:D562"/>
    <mergeCell ref="C563:D563"/>
    <mergeCell ref="C564:D564"/>
    <mergeCell ref="C565:D565"/>
    <mergeCell ref="C566:D566"/>
    <mergeCell ref="C567:D567"/>
    <mergeCell ref="C556:D556"/>
    <mergeCell ref="C557:D557"/>
    <mergeCell ref="C558:D558"/>
    <mergeCell ref="C559:D559"/>
    <mergeCell ref="C560:D560"/>
    <mergeCell ref="C561:D561"/>
    <mergeCell ref="C550:D550"/>
    <mergeCell ref="C551:D551"/>
    <mergeCell ref="C552:D552"/>
    <mergeCell ref="C553:D553"/>
    <mergeCell ref="C554:D554"/>
    <mergeCell ref="C555:D555"/>
    <mergeCell ref="C544:D544"/>
    <mergeCell ref="C545:D545"/>
    <mergeCell ref="C546:D546"/>
    <mergeCell ref="C547:D547"/>
    <mergeCell ref="C548:D548"/>
    <mergeCell ref="C549:D549"/>
    <mergeCell ref="C538:D538"/>
    <mergeCell ref="C539:D539"/>
    <mergeCell ref="C540:D540"/>
    <mergeCell ref="C541:D541"/>
    <mergeCell ref="C542:D542"/>
    <mergeCell ref="C543:D543"/>
    <mergeCell ref="C532:D532"/>
    <mergeCell ref="C533:D533"/>
    <mergeCell ref="C534:D534"/>
    <mergeCell ref="C535:D535"/>
    <mergeCell ref="C536:D536"/>
    <mergeCell ref="C537:D537"/>
    <mergeCell ref="C526:D526"/>
    <mergeCell ref="C527:D527"/>
    <mergeCell ref="C528:D528"/>
    <mergeCell ref="C529:D529"/>
    <mergeCell ref="C530:D530"/>
    <mergeCell ref="C531:D531"/>
    <mergeCell ref="C520:D520"/>
    <mergeCell ref="C521:D521"/>
    <mergeCell ref="C522:D522"/>
    <mergeCell ref="C523:D523"/>
    <mergeCell ref="C524:D524"/>
    <mergeCell ref="C525:D525"/>
    <mergeCell ref="C514:D514"/>
    <mergeCell ref="C515:D515"/>
    <mergeCell ref="C516:D516"/>
    <mergeCell ref="C517:D517"/>
    <mergeCell ref="C518:D518"/>
    <mergeCell ref="C519:D519"/>
    <mergeCell ref="C508:D508"/>
    <mergeCell ref="C509:D509"/>
    <mergeCell ref="C510:D510"/>
    <mergeCell ref="C511:D511"/>
    <mergeCell ref="C512:D512"/>
    <mergeCell ref="C513:D513"/>
    <mergeCell ref="C502:D502"/>
    <mergeCell ref="C503:D503"/>
    <mergeCell ref="C504:D504"/>
    <mergeCell ref="C505:D505"/>
    <mergeCell ref="C506:D506"/>
    <mergeCell ref="C507:D507"/>
    <mergeCell ref="C496:D496"/>
    <mergeCell ref="C497:D497"/>
    <mergeCell ref="C498:D498"/>
    <mergeCell ref="C499:D499"/>
    <mergeCell ref="C500:D500"/>
    <mergeCell ref="C501:D501"/>
    <mergeCell ref="C490:D490"/>
    <mergeCell ref="C491:D491"/>
    <mergeCell ref="C492:D492"/>
    <mergeCell ref="C493:D493"/>
    <mergeCell ref="C494:D494"/>
    <mergeCell ref="C495:D495"/>
    <mergeCell ref="C484:D484"/>
    <mergeCell ref="C485:D485"/>
    <mergeCell ref="C486:D486"/>
    <mergeCell ref="C487:D487"/>
    <mergeCell ref="C488:D488"/>
    <mergeCell ref="C489:D489"/>
    <mergeCell ref="C478:D478"/>
    <mergeCell ref="C479:D479"/>
    <mergeCell ref="C480:D480"/>
    <mergeCell ref="C481:D481"/>
    <mergeCell ref="C482:D482"/>
    <mergeCell ref="C483:D483"/>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48:D448"/>
    <mergeCell ref="C449:D449"/>
    <mergeCell ref="C450:D450"/>
    <mergeCell ref="C451:D451"/>
    <mergeCell ref="C452:D452"/>
    <mergeCell ref="C453:D453"/>
    <mergeCell ref="C442:D442"/>
    <mergeCell ref="C443:D443"/>
    <mergeCell ref="C444:D444"/>
    <mergeCell ref="C445:D445"/>
    <mergeCell ref="C446:D446"/>
    <mergeCell ref="C447:D447"/>
    <mergeCell ref="C436:D436"/>
    <mergeCell ref="C437:D437"/>
    <mergeCell ref="C438:D438"/>
    <mergeCell ref="C439:D439"/>
    <mergeCell ref="C440:D440"/>
    <mergeCell ref="C441:D441"/>
    <mergeCell ref="C430:D430"/>
    <mergeCell ref="C431:D431"/>
    <mergeCell ref="C432:D432"/>
    <mergeCell ref="C433:D433"/>
    <mergeCell ref="C434:D434"/>
    <mergeCell ref="C435:D435"/>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00:D400"/>
    <mergeCell ref="C401:D401"/>
    <mergeCell ref="C402:D402"/>
    <mergeCell ref="C403:D403"/>
    <mergeCell ref="C404:D404"/>
    <mergeCell ref="C405:D405"/>
    <mergeCell ref="C394:D394"/>
    <mergeCell ref="C395:D395"/>
    <mergeCell ref="C396:D396"/>
    <mergeCell ref="C397:D397"/>
    <mergeCell ref="C398:D398"/>
    <mergeCell ref="C399:D399"/>
    <mergeCell ref="C388:D388"/>
    <mergeCell ref="C389:D389"/>
    <mergeCell ref="C390:D390"/>
    <mergeCell ref="C391:D391"/>
    <mergeCell ref="C392:D392"/>
    <mergeCell ref="C393:D393"/>
    <mergeCell ref="C382:D382"/>
    <mergeCell ref="C383:D383"/>
    <mergeCell ref="C384:D384"/>
    <mergeCell ref="C385:D385"/>
    <mergeCell ref="C386:D386"/>
    <mergeCell ref="C387:D387"/>
    <mergeCell ref="C376:D376"/>
    <mergeCell ref="C377:D377"/>
    <mergeCell ref="C378:D378"/>
    <mergeCell ref="C379:D379"/>
    <mergeCell ref="C380:D380"/>
    <mergeCell ref="C381:D381"/>
    <mergeCell ref="C370:D370"/>
    <mergeCell ref="C371:D371"/>
    <mergeCell ref="C372:D372"/>
    <mergeCell ref="C373:D373"/>
    <mergeCell ref="C374:D374"/>
    <mergeCell ref="C375:D375"/>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28:D328"/>
    <mergeCell ref="C329:D329"/>
    <mergeCell ref="C330:D330"/>
    <mergeCell ref="C331:D331"/>
    <mergeCell ref="C332:D332"/>
    <mergeCell ref="C333:D333"/>
    <mergeCell ref="C322:D322"/>
    <mergeCell ref="C323:D323"/>
    <mergeCell ref="C324:D324"/>
    <mergeCell ref="C325:D325"/>
    <mergeCell ref="C326:D326"/>
    <mergeCell ref="C327:D327"/>
    <mergeCell ref="C316:D316"/>
    <mergeCell ref="C317:D317"/>
    <mergeCell ref="C318:D318"/>
    <mergeCell ref="C319:D319"/>
    <mergeCell ref="C320:D320"/>
    <mergeCell ref="C321:D321"/>
    <mergeCell ref="C310:D310"/>
    <mergeCell ref="C311:D311"/>
    <mergeCell ref="C312:D312"/>
    <mergeCell ref="C313:D313"/>
    <mergeCell ref="C314:D314"/>
    <mergeCell ref="C315:D315"/>
    <mergeCell ref="C304:D304"/>
    <mergeCell ref="C305:D305"/>
    <mergeCell ref="C306:D306"/>
    <mergeCell ref="C307:D307"/>
    <mergeCell ref="C308:D308"/>
    <mergeCell ref="C309:D309"/>
    <mergeCell ref="C298:D298"/>
    <mergeCell ref="C299:D299"/>
    <mergeCell ref="C300:D300"/>
    <mergeCell ref="C301:D301"/>
    <mergeCell ref="C302:D302"/>
    <mergeCell ref="C303:D303"/>
    <mergeCell ref="C292:D292"/>
    <mergeCell ref="C293:D293"/>
    <mergeCell ref="C294:D294"/>
    <mergeCell ref="C295:D295"/>
    <mergeCell ref="C296:D296"/>
    <mergeCell ref="C297:D297"/>
    <mergeCell ref="C286:D286"/>
    <mergeCell ref="C287:D287"/>
    <mergeCell ref="C288:D288"/>
    <mergeCell ref="C289:D289"/>
    <mergeCell ref="C290:D290"/>
    <mergeCell ref="C291:D291"/>
    <mergeCell ref="C280:D280"/>
    <mergeCell ref="C281:D281"/>
    <mergeCell ref="C282:D282"/>
    <mergeCell ref="C283:D283"/>
    <mergeCell ref="C284:D284"/>
    <mergeCell ref="C285:D285"/>
    <mergeCell ref="C274:D274"/>
    <mergeCell ref="C275:D275"/>
    <mergeCell ref="C276:D276"/>
    <mergeCell ref="C277:D277"/>
    <mergeCell ref="C278:D278"/>
    <mergeCell ref="C279:D279"/>
    <mergeCell ref="C268:D268"/>
    <mergeCell ref="C269:D269"/>
    <mergeCell ref="C270:D270"/>
    <mergeCell ref="C271:D271"/>
    <mergeCell ref="C272:D272"/>
    <mergeCell ref="C273:D273"/>
    <mergeCell ref="C259:D259"/>
    <mergeCell ref="C260:D260"/>
    <mergeCell ref="C261:D261"/>
    <mergeCell ref="C262:D262"/>
    <mergeCell ref="C263:D263"/>
    <mergeCell ref="C267:D267"/>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C235:D235"/>
    <mergeCell ref="C236:D236"/>
    <mergeCell ref="C237:D237"/>
    <mergeCell ref="C238:D238"/>
    <mergeCell ref="C239:D239"/>
    <mergeCell ref="C240:D240"/>
    <mergeCell ref="C229:D229"/>
    <mergeCell ref="C230:D230"/>
    <mergeCell ref="C231:D231"/>
    <mergeCell ref="C232:D232"/>
    <mergeCell ref="C233:D233"/>
    <mergeCell ref="C234:D234"/>
    <mergeCell ref="C223:D223"/>
    <mergeCell ref="C224:D224"/>
    <mergeCell ref="C225:D225"/>
    <mergeCell ref="C226:D226"/>
    <mergeCell ref="C227:D227"/>
    <mergeCell ref="C228:D228"/>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39:D139"/>
    <mergeCell ref="C140:D140"/>
    <mergeCell ref="C141:D141"/>
    <mergeCell ref="C142:D142"/>
    <mergeCell ref="C143:D143"/>
    <mergeCell ref="C144:D144"/>
    <mergeCell ref="C133:D133"/>
    <mergeCell ref="C134:D134"/>
    <mergeCell ref="C135:D135"/>
    <mergeCell ref="C136:D136"/>
    <mergeCell ref="C137:D137"/>
    <mergeCell ref="C138:D138"/>
    <mergeCell ref="C127:D127"/>
    <mergeCell ref="C128:D128"/>
    <mergeCell ref="C129:D129"/>
    <mergeCell ref="C130:D130"/>
    <mergeCell ref="C131:D131"/>
    <mergeCell ref="C132:D132"/>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09:D109"/>
    <mergeCell ref="C110:D110"/>
    <mergeCell ref="C111:D111"/>
    <mergeCell ref="C112:D112"/>
    <mergeCell ref="C113:D113"/>
    <mergeCell ref="C114:D114"/>
    <mergeCell ref="C103:D103"/>
    <mergeCell ref="C104:D104"/>
    <mergeCell ref="C105:D105"/>
    <mergeCell ref="C106:D106"/>
    <mergeCell ref="C107:D107"/>
    <mergeCell ref="C108:D108"/>
    <mergeCell ref="C97:D97"/>
    <mergeCell ref="C98:D98"/>
    <mergeCell ref="C99:D99"/>
    <mergeCell ref="C100:D100"/>
    <mergeCell ref="C101:D101"/>
    <mergeCell ref="C102:D102"/>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0:D70"/>
    <mergeCell ref="C74:D74"/>
    <mergeCell ref="C75:D75"/>
    <mergeCell ref="C76:D76"/>
    <mergeCell ref="C77:D77"/>
    <mergeCell ref="C78:D78"/>
    <mergeCell ref="C64:D64"/>
    <mergeCell ref="C65:D65"/>
    <mergeCell ref="C66:D66"/>
    <mergeCell ref="C67:D67"/>
    <mergeCell ref="C68:D68"/>
    <mergeCell ref="C69:D69"/>
    <mergeCell ref="C71:D71"/>
    <mergeCell ref="C72:D72"/>
    <mergeCell ref="C73:D73"/>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C42:D42"/>
    <mergeCell ref="C43:D43"/>
    <mergeCell ref="C44:D44"/>
    <mergeCell ref="C45:D45"/>
    <mergeCell ref="C36:D36"/>
    <mergeCell ref="C37:D37"/>
    <mergeCell ref="C38:D38"/>
    <mergeCell ref="C39:D39"/>
    <mergeCell ref="C28:D28"/>
    <mergeCell ref="C29:D29"/>
    <mergeCell ref="C30:D30"/>
    <mergeCell ref="C31:D31"/>
    <mergeCell ref="C32:D32"/>
    <mergeCell ref="C33:D33"/>
    <mergeCell ref="C27:D27"/>
    <mergeCell ref="C16:D16"/>
    <mergeCell ref="C17:D17"/>
    <mergeCell ref="C18:D18"/>
    <mergeCell ref="C19:D19"/>
    <mergeCell ref="C20:D20"/>
    <mergeCell ref="C21:D21"/>
    <mergeCell ref="C34:D34"/>
    <mergeCell ref="C35:D35"/>
    <mergeCell ref="A1:C1"/>
    <mergeCell ref="C3:D3"/>
    <mergeCell ref="C10:D10"/>
    <mergeCell ref="C11:D11"/>
    <mergeCell ref="D1:G1"/>
    <mergeCell ref="A2:G2"/>
    <mergeCell ref="C264:D264"/>
    <mergeCell ref="C265:D265"/>
    <mergeCell ref="C266:D266"/>
    <mergeCell ref="C12:D12"/>
    <mergeCell ref="C13:D13"/>
    <mergeCell ref="C14:D14"/>
    <mergeCell ref="C15:D15"/>
    <mergeCell ref="C4:D4"/>
    <mergeCell ref="C5:D5"/>
    <mergeCell ref="C6:D6"/>
    <mergeCell ref="C7:D7"/>
    <mergeCell ref="C8:D8"/>
    <mergeCell ref="C9:D9"/>
    <mergeCell ref="C22:D22"/>
    <mergeCell ref="C23:D23"/>
    <mergeCell ref="C24:D24"/>
    <mergeCell ref="C25:D25"/>
    <mergeCell ref="C26:D26"/>
  </mergeCells>
  <pageMargins left="0.7" right="0.7" top="0.75" bottom="0.75" header="0.3" footer="0.3"/>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3"/>
  <sheetViews>
    <sheetView workbookViewId="0">
      <selection activeCell="G3" sqref="G3"/>
    </sheetView>
  </sheetViews>
  <sheetFormatPr defaultColWidth="9.140625" defaultRowHeight="15.75" x14ac:dyDescent="0.25"/>
  <cols>
    <col min="1" max="1" width="40.28515625" style="88" customWidth="1"/>
    <col min="2" max="2" width="14.5703125" style="41" customWidth="1"/>
    <col min="3" max="3" width="8.42578125" style="41" customWidth="1"/>
    <col min="4" max="4" width="18.140625" style="158" hidden="1" customWidth="1"/>
    <col min="5" max="5" width="18.85546875" style="158" customWidth="1"/>
    <col min="6" max="16384" width="9.140625" style="24"/>
  </cols>
  <sheetData>
    <row r="1" spans="1:5" ht="99.75" customHeight="1" x14ac:dyDescent="0.2">
      <c r="A1" s="173"/>
      <c r="B1" s="173"/>
      <c r="C1" s="172" t="s">
        <v>1132</v>
      </c>
      <c r="D1" s="172"/>
      <c r="E1" s="172"/>
    </row>
    <row r="2" spans="1:5" ht="54.4" customHeight="1" thickBot="1" x14ac:dyDescent="0.25">
      <c r="A2" s="236" t="s">
        <v>1095</v>
      </c>
      <c r="B2" s="236"/>
      <c r="C2" s="236"/>
      <c r="D2" s="236"/>
      <c r="E2" s="236"/>
    </row>
    <row r="3" spans="1:5" ht="63" x14ac:dyDescent="0.2">
      <c r="A3" s="72" t="s">
        <v>12</v>
      </c>
      <c r="B3" s="73" t="s">
        <v>465</v>
      </c>
      <c r="C3" s="74" t="s">
        <v>466</v>
      </c>
      <c r="D3" s="145" t="s">
        <v>1089</v>
      </c>
      <c r="E3" s="146" t="s">
        <v>1088</v>
      </c>
    </row>
    <row r="4" spans="1:5" ht="63" x14ac:dyDescent="0.2">
      <c r="A4" s="16" t="s">
        <v>469</v>
      </c>
      <c r="B4" s="75" t="s">
        <v>470</v>
      </c>
      <c r="C4" s="75"/>
      <c r="D4" s="43">
        <v>254279221</v>
      </c>
      <c r="E4" s="113">
        <f>E5+E20+E26+E73</f>
        <v>55189677.950000003</v>
      </c>
    </row>
    <row r="5" spans="1:5" ht="31.5" x14ac:dyDescent="0.2">
      <c r="A5" s="76" t="s">
        <v>471</v>
      </c>
      <c r="B5" s="77" t="s">
        <v>472</v>
      </c>
      <c r="C5" s="77"/>
      <c r="D5" s="127">
        <v>10912102</v>
      </c>
      <c r="E5" s="147">
        <f>E6+E14</f>
        <v>3736372</v>
      </c>
    </row>
    <row r="6" spans="1:5" ht="63" x14ac:dyDescent="0.2">
      <c r="A6" s="78" t="s">
        <v>473</v>
      </c>
      <c r="B6" s="79" t="s">
        <v>474</v>
      </c>
      <c r="C6" s="79"/>
      <c r="D6" s="125">
        <v>10295987</v>
      </c>
      <c r="E6" s="112">
        <f>E7+E9+E11</f>
        <v>3736372</v>
      </c>
    </row>
    <row r="7" spans="1:5" ht="45.2" hidden="1" x14ac:dyDescent="0.25">
      <c r="A7" s="17" t="s">
        <v>475</v>
      </c>
      <c r="B7" s="49" t="s">
        <v>476</v>
      </c>
      <c r="C7" s="49"/>
      <c r="D7" s="44">
        <v>121200</v>
      </c>
      <c r="E7" s="112">
        <f>E8</f>
        <v>0</v>
      </c>
    </row>
    <row r="8" spans="1:5" ht="45.2" hidden="1" x14ac:dyDescent="0.25">
      <c r="A8" s="17" t="s">
        <v>477</v>
      </c>
      <c r="B8" s="49"/>
      <c r="C8" s="49" t="s">
        <v>478</v>
      </c>
      <c r="D8" s="44">
        <v>121200</v>
      </c>
      <c r="E8" s="112">
        <v>0</v>
      </c>
    </row>
    <row r="9" spans="1:5" ht="47.25" x14ac:dyDescent="0.2">
      <c r="A9" s="17" t="s">
        <v>479</v>
      </c>
      <c r="B9" s="49" t="s">
        <v>480</v>
      </c>
      <c r="C9" s="49"/>
      <c r="D9" s="44">
        <v>10074787</v>
      </c>
      <c r="E9" s="112">
        <f>E10</f>
        <v>3736372</v>
      </c>
    </row>
    <row r="10" spans="1:5" ht="63" x14ac:dyDescent="0.2">
      <c r="A10" s="17" t="s">
        <v>477</v>
      </c>
      <c r="B10" s="49"/>
      <c r="C10" s="49" t="s">
        <v>478</v>
      </c>
      <c r="D10" s="44">
        <v>10074787</v>
      </c>
      <c r="E10" s="112">
        <v>3736372</v>
      </c>
    </row>
    <row r="11" spans="1:5" ht="30.2" hidden="1" x14ac:dyDescent="0.25">
      <c r="A11" s="17" t="s">
        <v>481</v>
      </c>
      <c r="B11" s="49" t="s">
        <v>482</v>
      </c>
      <c r="C11" s="49"/>
      <c r="D11" s="44">
        <v>100000</v>
      </c>
      <c r="E11" s="112">
        <f>E12</f>
        <v>0</v>
      </c>
    </row>
    <row r="12" spans="1:5" ht="45.2" hidden="1" x14ac:dyDescent="0.25">
      <c r="A12" s="17" t="s">
        <v>477</v>
      </c>
      <c r="B12" s="49"/>
      <c r="C12" s="49" t="s">
        <v>478</v>
      </c>
      <c r="D12" s="44">
        <v>100000</v>
      </c>
      <c r="E12" s="112">
        <v>0</v>
      </c>
    </row>
    <row r="13" spans="1:5" ht="30.2" hidden="1" x14ac:dyDescent="0.25">
      <c r="A13" s="78" t="s">
        <v>483</v>
      </c>
      <c r="B13" s="79" t="s">
        <v>484</v>
      </c>
      <c r="C13" s="79"/>
      <c r="D13" s="125">
        <v>616115</v>
      </c>
      <c r="E13" s="112">
        <f>E14+E16+E18</f>
        <v>0</v>
      </c>
    </row>
    <row r="14" spans="1:5" ht="30.2" hidden="1" x14ac:dyDescent="0.25">
      <c r="A14" s="17" t="s">
        <v>485</v>
      </c>
      <c r="B14" s="49" t="s">
        <v>486</v>
      </c>
      <c r="C14" s="49"/>
      <c r="D14" s="44">
        <v>90000</v>
      </c>
      <c r="E14" s="112">
        <f>E15</f>
        <v>0</v>
      </c>
    </row>
    <row r="15" spans="1:5" ht="45.2" hidden="1" x14ac:dyDescent="0.25">
      <c r="A15" s="17" t="s">
        <v>477</v>
      </c>
      <c r="B15" s="49"/>
      <c r="C15" s="49" t="s">
        <v>478</v>
      </c>
      <c r="D15" s="44">
        <v>90000</v>
      </c>
      <c r="E15" s="112">
        <v>0</v>
      </c>
    </row>
    <row r="16" spans="1:5" ht="45.2" hidden="1" x14ac:dyDescent="0.25">
      <c r="A16" s="17" t="s">
        <v>487</v>
      </c>
      <c r="B16" s="49" t="s">
        <v>488</v>
      </c>
      <c r="C16" s="49"/>
      <c r="D16" s="44">
        <v>26306</v>
      </c>
      <c r="E16" s="112">
        <f>E17</f>
        <v>0</v>
      </c>
    </row>
    <row r="17" spans="1:5" ht="45.2" hidden="1" x14ac:dyDescent="0.25">
      <c r="A17" s="17" t="s">
        <v>477</v>
      </c>
      <c r="B17" s="49"/>
      <c r="C17" s="49" t="s">
        <v>478</v>
      </c>
      <c r="D17" s="44">
        <v>26306</v>
      </c>
      <c r="E17" s="112">
        <v>0</v>
      </c>
    </row>
    <row r="18" spans="1:5" ht="45.2" hidden="1" x14ac:dyDescent="0.25">
      <c r="A18" s="17" t="s">
        <v>489</v>
      </c>
      <c r="B18" s="49" t="s">
        <v>490</v>
      </c>
      <c r="C18" s="49"/>
      <c r="D18" s="44">
        <v>499809</v>
      </c>
      <c r="E18" s="112">
        <f>E19</f>
        <v>0</v>
      </c>
    </row>
    <row r="19" spans="1:5" ht="45.2" hidden="1" x14ac:dyDescent="0.25">
      <c r="A19" s="17" t="s">
        <v>477</v>
      </c>
      <c r="B19" s="49"/>
      <c r="C19" s="49" t="s">
        <v>478</v>
      </c>
      <c r="D19" s="44">
        <v>499809</v>
      </c>
      <c r="E19" s="112">
        <v>0</v>
      </c>
    </row>
    <row r="20" spans="1:5" ht="94.5" x14ac:dyDescent="0.2">
      <c r="A20" s="76" t="s">
        <v>491</v>
      </c>
      <c r="B20" s="77" t="s">
        <v>492</v>
      </c>
      <c r="C20" s="77"/>
      <c r="D20" s="127">
        <v>570000</v>
      </c>
      <c r="E20" s="147">
        <f>E21</f>
        <v>73309</v>
      </c>
    </row>
    <row r="21" spans="1:5" ht="94.5" x14ac:dyDescent="0.2">
      <c r="A21" s="78" t="s">
        <v>493</v>
      </c>
      <c r="B21" s="79" t="s">
        <v>494</v>
      </c>
      <c r="C21" s="79"/>
      <c r="D21" s="125">
        <v>570000</v>
      </c>
      <c r="E21" s="112">
        <f>E22+E24</f>
        <v>73309</v>
      </c>
    </row>
    <row r="22" spans="1:5" ht="31.5" x14ac:dyDescent="0.2">
      <c r="A22" s="17" t="s">
        <v>495</v>
      </c>
      <c r="B22" s="49" t="s">
        <v>496</v>
      </c>
      <c r="C22" s="49"/>
      <c r="D22" s="44">
        <v>550000</v>
      </c>
      <c r="E22" s="112">
        <f>E23</f>
        <v>73309</v>
      </c>
    </row>
    <row r="23" spans="1:5" ht="63" x14ac:dyDescent="0.2">
      <c r="A23" s="17" t="s">
        <v>477</v>
      </c>
      <c r="B23" s="49"/>
      <c r="C23" s="49" t="s">
        <v>478</v>
      </c>
      <c r="D23" s="44">
        <v>550000</v>
      </c>
      <c r="E23" s="112">
        <v>73309</v>
      </c>
    </row>
    <row r="24" spans="1:5" ht="30.2" hidden="1" x14ac:dyDescent="0.25">
      <c r="A24" s="17" t="s">
        <v>497</v>
      </c>
      <c r="B24" s="49" t="s">
        <v>498</v>
      </c>
      <c r="C24" s="49"/>
      <c r="D24" s="44">
        <v>20000</v>
      </c>
      <c r="E24" s="112">
        <f>E25</f>
        <v>0</v>
      </c>
    </row>
    <row r="25" spans="1:5" ht="45.2" hidden="1" x14ac:dyDescent="0.25">
      <c r="A25" s="17" t="s">
        <v>477</v>
      </c>
      <c r="B25" s="49"/>
      <c r="C25" s="49" t="s">
        <v>478</v>
      </c>
      <c r="D25" s="44">
        <v>20000</v>
      </c>
      <c r="E25" s="112">
        <v>0</v>
      </c>
    </row>
    <row r="26" spans="1:5" ht="63" x14ac:dyDescent="0.2">
      <c r="A26" s="76" t="s">
        <v>499</v>
      </c>
      <c r="B26" s="77" t="s">
        <v>500</v>
      </c>
      <c r="C26" s="77"/>
      <c r="D26" s="127">
        <v>242581619</v>
      </c>
      <c r="E26" s="147">
        <f>E27+E36+E53+E70+E66</f>
        <v>51363896.950000003</v>
      </c>
    </row>
    <row r="27" spans="1:5" ht="47.25" x14ac:dyDescent="0.2">
      <c r="A27" s="78" t="s">
        <v>501</v>
      </c>
      <c r="B27" s="79" t="s">
        <v>502</v>
      </c>
      <c r="C27" s="79"/>
      <c r="D27" s="125">
        <v>37239195</v>
      </c>
      <c r="E27" s="148">
        <f>E28+E30+E32+E34</f>
        <v>9858104.1500000004</v>
      </c>
    </row>
    <row r="28" spans="1:5" ht="30.2" hidden="1" x14ac:dyDescent="0.25">
      <c r="A28" s="17" t="s">
        <v>503</v>
      </c>
      <c r="B28" s="49" t="s">
        <v>504</v>
      </c>
      <c r="C28" s="49"/>
      <c r="D28" s="44">
        <v>40000</v>
      </c>
      <c r="E28" s="112">
        <f>E29</f>
        <v>0</v>
      </c>
    </row>
    <row r="29" spans="1:5" ht="45.2" hidden="1" x14ac:dyDescent="0.25">
      <c r="A29" s="17" t="s">
        <v>477</v>
      </c>
      <c r="B29" s="49"/>
      <c r="C29" s="49" t="s">
        <v>478</v>
      </c>
      <c r="D29" s="44">
        <v>40000</v>
      </c>
      <c r="E29" s="112">
        <v>0</v>
      </c>
    </row>
    <row r="30" spans="1:5" ht="47.25" x14ac:dyDescent="0.2">
      <c r="A30" s="17" t="s">
        <v>505</v>
      </c>
      <c r="B30" s="49" t="s">
        <v>506</v>
      </c>
      <c r="C30" s="49"/>
      <c r="D30" s="44">
        <v>8007846</v>
      </c>
      <c r="E30" s="112">
        <f>E31</f>
        <v>1260104.1499999999</v>
      </c>
    </row>
    <row r="31" spans="1:5" ht="63" x14ac:dyDescent="0.2">
      <c r="A31" s="17" t="s">
        <v>477</v>
      </c>
      <c r="B31" s="49"/>
      <c r="C31" s="49" t="s">
        <v>478</v>
      </c>
      <c r="D31" s="44">
        <v>8007846</v>
      </c>
      <c r="E31" s="112">
        <v>1260104.1499999999</v>
      </c>
    </row>
    <row r="32" spans="1:5" ht="47.25" x14ac:dyDescent="0.2">
      <c r="A32" s="17" t="s">
        <v>507</v>
      </c>
      <c r="B32" s="49" t="s">
        <v>508</v>
      </c>
      <c r="C32" s="49"/>
      <c r="D32" s="44">
        <v>18974377</v>
      </c>
      <c r="E32" s="112">
        <f>E33</f>
        <v>6000000</v>
      </c>
    </row>
    <row r="33" spans="1:5" ht="63" x14ac:dyDescent="0.2">
      <c r="A33" s="17" t="s">
        <v>477</v>
      </c>
      <c r="B33" s="49"/>
      <c r="C33" s="49" t="s">
        <v>478</v>
      </c>
      <c r="D33" s="44">
        <v>18974377</v>
      </c>
      <c r="E33" s="112">
        <v>6000000</v>
      </c>
    </row>
    <row r="34" spans="1:5" ht="47.25" x14ac:dyDescent="0.2">
      <c r="A34" s="17" t="s">
        <v>507</v>
      </c>
      <c r="B34" s="49" t="s">
        <v>509</v>
      </c>
      <c r="C34" s="49"/>
      <c r="D34" s="44">
        <v>10216972</v>
      </c>
      <c r="E34" s="112">
        <f>E35</f>
        <v>2598000</v>
      </c>
    </row>
    <row r="35" spans="1:5" ht="63" x14ac:dyDescent="0.2">
      <c r="A35" s="17" t="s">
        <v>477</v>
      </c>
      <c r="B35" s="49"/>
      <c r="C35" s="49" t="s">
        <v>478</v>
      </c>
      <c r="D35" s="44">
        <v>10216972</v>
      </c>
      <c r="E35" s="112">
        <v>2598000</v>
      </c>
    </row>
    <row r="36" spans="1:5" ht="31.5" x14ac:dyDescent="0.2">
      <c r="A36" s="78" t="s">
        <v>510</v>
      </c>
      <c r="B36" s="79" t="s">
        <v>511</v>
      </c>
      <c r="C36" s="79"/>
      <c r="D36" s="125">
        <v>147317830</v>
      </c>
      <c r="E36" s="148">
        <f>E37+E39+E41+E43+E45+E47+E49+E51</f>
        <v>27403734.910000004</v>
      </c>
    </row>
    <row r="37" spans="1:5" ht="30.2" hidden="1" x14ac:dyDescent="0.25">
      <c r="A37" s="17" t="s">
        <v>485</v>
      </c>
      <c r="B37" s="49" t="s">
        <v>512</v>
      </c>
      <c r="C37" s="49"/>
      <c r="D37" s="44">
        <v>40000</v>
      </c>
      <c r="E37" s="112">
        <f>E38</f>
        <v>0</v>
      </c>
    </row>
    <row r="38" spans="1:5" ht="30.2" hidden="1" x14ac:dyDescent="0.25">
      <c r="A38" s="17" t="s">
        <v>513</v>
      </c>
      <c r="B38" s="49"/>
      <c r="C38" s="49" t="s">
        <v>514</v>
      </c>
      <c r="D38" s="44">
        <v>40000</v>
      </c>
      <c r="E38" s="112">
        <v>0</v>
      </c>
    </row>
    <row r="39" spans="1:5" ht="47.25" x14ac:dyDescent="0.2">
      <c r="A39" s="17" t="s">
        <v>515</v>
      </c>
      <c r="B39" s="49" t="s">
        <v>516</v>
      </c>
      <c r="C39" s="49"/>
      <c r="D39" s="44">
        <v>69477778</v>
      </c>
      <c r="E39" s="112">
        <f>E40</f>
        <v>8341565.1500000004</v>
      </c>
    </row>
    <row r="40" spans="1:5" ht="63" x14ac:dyDescent="0.2">
      <c r="A40" s="17" t="s">
        <v>477</v>
      </c>
      <c r="B40" s="49"/>
      <c r="C40" s="49" t="s">
        <v>478</v>
      </c>
      <c r="D40" s="44">
        <v>69477778</v>
      </c>
      <c r="E40" s="112">
        <v>8341565.1500000004</v>
      </c>
    </row>
    <row r="41" spans="1:5" x14ac:dyDescent="0.2">
      <c r="A41" s="17" t="s">
        <v>517</v>
      </c>
      <c r="B41" s="49" t="s">
        <v>518</v>
      </c>
      <c r="C41" s="49"/>
      <c r="D41" s="44">
        <v>2300000</v>
      </c>
      <c r="E41" s="112">
        <f>E42</f>
        <v>346664.2</v>
      </c>
    </row>
    <row r="42" spans="1:5" ht="63" x14ac:dyDescent="0.2">
      <c r="A42" s="17" t="s">
        <v>477</v>
      </c>
      <c r="B42" s="49"/>
      <c r="C42" s="49" t="s">
        <v>478</v>
      </c>
      <c r="D42" s="44">
        <v>2300000</v>
      </c>
      <c r="E42" s="112">
        <v>346664.2</v>
      </c>
    </row>
    <row r="43" spans="1:5" ht="47.25" x14ac:dyDescent="0.2">
      <c r="A43" s="17" t="s">
        <v>507</v>
      </c>
      <c r="B43" s="49" t="s">
        <v>519</v>
      </c>
      <c r="C43" s="49"/>
      <c r="D43" s="44">
        <v>42656720</v>
      </c>
      <c r="E43" s="112">
        <f>E44</f>
        <v>11704000</v>
      </c>
    </row>
    <row r="44" spans="1:5" ht="63" x14ac:dyDescent="0.2">
      <c r="A44" s="17" t="s">
        <v>477</v>
      </c>
      <c r="B44" s="49"/>
      <c r="C44" s="49" t="s">
        <v>478</v>
      </c>
      <c r="D44" s="44">
        <v>42656720</v>
      </c>
      <c r="E44" s="112">
        <v>11704000</v>
      </c>
    </row>
    <row r="45" spans="1:5" x14ac:dyDescent="0.2">
      <c r="A45" s="17" t="s">
        <v>517</v>
      </c>
      <c r="B45" s="49" t="s">
        <v>520</v>
      </c>
      <c r="C45" s="49"/>
      <c r="D45" s="44">
        <v>4500000</v>
      </c>
      <c r="E45" s="112">
        <f>E46</f>
        <v>225185.6</v>
      </c>
    </row>
    <row r="46" spans="1:5" ht="63" x14ac:dyDescent="0.2">
      <c r="A46" s="17" t="s">
        <v>477</v>
      </c>
      <c r="B46" s="49"/>
      <c r="C46" s="49" t="s">
        <v>478</v>
      </c>
      <c r="D46" s="44">
        <v>4500000</v>
      </c>
      <c r="E46" s="112">
        <v>225185.6</v>
      </c>
    </row>
    <row r="47" spans="1:5" ht="63" x14ac:dyDescent="0.2">
      <c r="A47" s="17" t="s">
        <v>521</v>
      </c>
      <c r="B47" s="49" t="s">
        <v>522</v>
      </c>
      <c r="C47" s="49"/>
      <c r="D47" s="44">
        <v>800000</v>
      </c>
      <c r="E47" s="112">
        <f>E48</f>
        <v>123319.96</v>
      </c>
    </row>
    <row r="48" spans="1:5" ht="63" x14ac:dyDescent="0.2">
      <c r="A48" s="17" t="s">
        <v>477</v>
      </c>
      <c r="B48" s="49"/>
      <c r="C48" s="49" t="s">
        <v>478</v>
      </c>
      <c r="D48" s="44">
        <v>800000</v>
      </c>
      <c r="E48" s="112">
        <v>123319.96</v>
      </c>
    </row>
    <row r="49" spans="1:5" ht="75.400000000000006" hidden="1" x14ac:dyDescent="0.25">
      <c r="A49" s="17" t="s">
        <v>523</v>
      </c>
      <c r="B49" s="49" t="s">
        <v>524</v>
      </c>
      <c r="C49" s="49"/>
      <c r="D49" s="44">
        <v>900000</v>
      </c>
      <c r="E49" s="112">
        <f>E50</f>
        <v>0</v>
      </c>
    </row>
    <row r="50" spans="1:5" ht="45.2" hidden="1" x14ac:dyDescent="0.25">
      <c r="A50" s="17" t="s">
        <v>477</v>
      </c>
      <c r="B50" s="49"/>
      <c r="C50" s="49" t="s">
        <v>478</v>
      </c>
      <c r="D50" s="44">
        <v>900000</v>
      </c>
      <c r="E50" s="112">
        <v>0</v>
      </c>
    </row>
    <row r="51" spans="1:5" ht="47.25" x14ac:dyDescent="0.2">
      <c r="A51" s="17" t="s">
        <v>507</v>
      </c>
      <c r="B51" s="49" t="s">
        <v>525</v>
      </c>
      <c r="C51" s="49"/>
      <c r="D51" s="44">
        <v>26643332</v>
      </c>
      <c r="E51" s="112">
        <f>E52</f>
        <v>6663000</v>
      </c>
    </row>
    <row r="52" spans="1:5" ht="63" x14ac:dyDescent="0.2">
      <c r="A52" s="17" t="s">
        <v>477</v>
      </c>
      <c r="B52" s="49"/>
      <c r="C52" s="49" t="s">
        <v>478</v>
      </c>
      <c r="D52" s="44">
        <v>26643332</v>
      </c>
      <c r="E52" s="112">
        <v>6663000</v>
      </c>
    </row>
    <row r="53" spans="1:5" ht="47.25" x14ac:dyDescent="0.2">
      <c r="A53" s="78" t="s">
        <v>526</v>
      </c>
      <c r="B53" s="79" t="s">
        <v>527</v>
      </c>
      <c r="C53" s="79"/>
      <c r="D53" s="125">
        <v>27504887</v>
      </c>
      <c r="E53" s="148">
        <f>E54+E56+E58+E60+E62+E64</f>
        <v>7906189.4299999997</v>
      </c>
    </row>
    <row r="54" spans="1:5" x14ac:dyDescent="0.2">
      <c r="A54" s="17" t="s">
        <v>528</v>
      </c>
      <c r="B54" s="49" t="s">
        <v>529</v>
      </c>
      <c r="C54" s="49"/>
      <c r="D54" s="44">
        <v>5524374</v>
      </c>
      <c r="E54" s="112">
        <f>E55</f>
        <v>1900000</v>
      </c>
    </row>
    <row r="55" spans="1:5" ht="63" x14ac:dyDescent="0.2">
      <c r="A55" s="17" t="s">
        <v>477</v>
      </c>
      <c r="B55" s="49"/>
      <c r="C55" s="49" t="s">
        <v>478</v>
      </c>
      <c r="D55" s="44">
        <v>5524374</v>
      </c>
      <c r="E55" s="112">
        <v>1900000</v>
      </c>
    </row>
    <row r="56" spans="1:5" x14ac:dyDescent="0.2">
      <c r="A56" s="17" t="s">
        <v>517</v>
      </c>
      <c r="B56" s="49" t="s">
        <v>530</v>
      </c>
      <c r="C56" s="49"/>
      <c r="D56" s="44">
        <v>200000</v>
      </c>
      <c r="E56" s="112">
        <f>E57</f>
        <v>41189.43</v>
      </c>
    </row>
    <row r="57" spans="1:5" ht="63" x14ac:dyDescent="0.2">
      <c r="A57" s="17" t="s">
        <v>477</v>
      </c>
      <c r="B57" s="49"/>
      <c r="C57" s="49" t="s">
        <v>478</v>
      </c>
      <c r="D57" s="44">
        <v>200000</v>
      </c>
      <c r="E57" s="112">
        <v>41189.43</v>
      </c>
    </row>
    <row r="58" spans="1:5" ht="47.25" x14ac:dyDescent="0.2">
      <c r="A58" s="17" t="s">
        <v>507</v>
      </c>
      <c r="B58" s="49" t="s">
        <v>531</v>
      </c>
      <c r="C58" s="49"/>
      <c r="D58" s="44">
        <v>13638190</v>
      </c>
      <c r="E58" s="112">
        <f>E59</f>
        <v>4000000</v>
      </c>
    </row>
    <row r="59" spans="1:5" ht="63" x14ac:dyDescent="0.2">
      <c r="A59" s="17" t="s">
        <v>477</v>
      </c>
      <c r="B59" s="49"/>
      <c r="C59" s="49" t="s">
        <v>478</v>
      </c>
      <c r="D59" s="44">
        <v>13638190</v>
      </c>
      <c r="E59" s="112">
        <v>4000000</v>
      </c>
    </row>
    <row r="60" spans="1:5" ht="30.2" hidden="1" x14ac:dyDescent="0.25">
      <c r="A60" s="17" t="s">
        <v>532</v>
      </c>
      <c r="B60" s="49" t="s">
        <v>533</v>
      </c>
      <c r="C60" s="49"/>
      <c r="D60" s="44">
        <v>100000</v>
      </c>
      <c r="E60" s="112">
        <f>E61</f>
        <v>0</v>
      </c>
    </row>
    <row r="61" spans="1:5" ht="45.2" hidden="1" x14ac:dyDescent="0.25">
      <c r="A61" s="17" t="s">
        <v>477</v>
      </c>
      <c r="B61" s="49"/>
      <c r="C61" s="49" t="s">
        <v>478</v>
      </c>
      <c r="D61" s="44">
        <v>100000</v>
      </c>
      <c r="E61" s="112">
        <v>0</v>
      </c>
    </row>
    <row r="62" spans="1:5" ht="47.25" x14ac:dyDescent="0.2">
      <c r="A62" s="17" t="s">
        <v>507</v>
      </c>
      <c r="B62" s="49" t="s">
        <v>534</v>
      </c>
      <c r="C62" s="49"/>
      <c r="D62" s="44">
        <v>7860000</v>
      </c>
      <c r="E62" s="112">
        <f>E63</f>
        <v>1965000</v>
      </c>
    </row>
    <row r="63" spans="1:5" ht="63" x14ac:dyDescent="0.2">
      <c r="A63" s="17" t="s">
        <v>477</v>
      </c>
      <c r="B63" s="49"/>
      <c r="C63" s="49" t="s">
        <v>478</v>
      </c>
      <c r="D63" s="44">
        <v>7860000</v>
      </c>
      <c r="E63" s="112">
        <v>1965000</v>
      </c>
    </row>
    <row r="64" spans="1:5" ht="30.2" hidden="1" x14ac:dyDescent="0.25">
      <c r="A64" s="17" t="s">
        <v>535</v>
      </c>
      <c r="B64" s="49" t="s">
        <v>536</v>
      </c>
      <c r="C64" s="49"/>
      <c r="D64" s="44">
        <v>182323</v>
      </c>
      <c r="E64" s="112">
        <f>E65</f>
        <v>0</v>
      </c>
    </row>
    <row r="65" spans="1:5" ht="45.2" hidden="1" x14ac:dyDescent="0.25">
      <c r="A65" s="17" t="s">
        <v>477</v>
      </c>
      <c r="B65" s="49"/>
      <c r="C65" s="49" t="s">
        <v>478</v>
      </c>
      <c r="D65" s="44">
        <v>182323</v>
      </c>
      <c r="E65" s="112">
        <v>0</v>
      </c>
    </row>
    <row r="66" spans="1:5" ht="31.5" x14ac:dyDescent="0.2">
      <c r="A66" s="78" t="s">
        <v>537</v>
      </c>
      <c r="B66" s="79" t="s">
        <v>538</v>
      </c>
      <c r="C66" s="79"/>
      <c r="D66" s="125">
        <v>30519707</v>
      </c>
      <c r="E66" s="148">
        <f>E67</f>
        <v>6039618.3499999996</v>
      </c>
    </row>
    <row r="67" spans="1:5" ht="31.5" x14ac:dyDescent="0.2">
      <c r="A67" s="17" t="s">
        <v>539</v>
      </c>
      <c r="B67" s="49" t="s">
        <v>540</v>
      </c>
      <c r="C67" s="49"/>
      <c r="D67" s="44">
        <v>30519707</v>
      </c>
      <c r="E67" s="112">
        <f>E68+E69</f>
        <v>6039618.3499999996</v>
      </c>
    </row>
    <row r="68" spans="1:5" ht="110.25" x14ac:dyDescent="0.2">
      <c r="A68" s="17" t="s">
        <v>541</v>
      </c>
      <c r="B68" s="49"/>
      <c r="C68" s="49" t="s">
        <v>542</v>
      </c>
      <c r="D68" s="44">
        <v>30519358</v>
      </c>
      <c r="E68" s="112">
        <v>6039618.3499999996</v>
      </c>
    </row>
    <row r="69" spans="1:5" ht="29.25" hidden="1" customHeight="1" x14ac:dyDescent="0.25">
      <c r="A69" s="17" t="s">
        <v>543</v>
      </c>
      <c r="B69" s="49"/>
      <c r="C69" s="49" t="s">
        <v>544</v>
      </c>
      <c r="D69" s="44">
        <v>349</v>
      </c>
      <c r="E69" s="112">
        <v>0</v>
      </c>
    </row>
    <row r="70" spans="1:5" ht="47.25" x14ac:dyDescent="0.2">
      <c r="A70" s="78" t="s">
        <v>1076</v>
      </c>
      <c r="B70" s="79" t="s">
        <v>1073</v>
      </c>
      <c r="C70" s="79"/>
      <c r="D70" s="125">
        <f>D71</f>
        <v>156250.10999999999</v>
      </c>
      <c r="E70" s="148">
        <f>E71</f>
        <v>156250.10999999999</v>
      </c>
    </row>
    <row r="71" spans="1:5" ht="59.25" customHeight="1" x14ac:dyDescent="0.2">
      <c r="A71" s="17" t="s">
        <v>1077</v>
      </c>
      <c r="B71" s="49" t="s">
        <v>1074</v>
      </c>
      <c r="C71" s="49"/>
      <c r="D71" s="44">
        <f>D72</f>
        <v>156250.10999999999</v>
      </c>
      <c r="E71" s="112">
        <f>E72</f>
        <v>156250.10999999999</v>
      </c>
    </row>
    <row r="72" spans="1:5" ht="110.25" x14ac:dyDescent="0.2">
      <c r="A72" s="17" t="s">
        <v>541</v>
      </c>
      <c r="B72" s="49"/>
      <c r="C72" s="49">
        <v>600</v>
      </c>
      <c r="D72" s="44">
        <v>156250.10999999999</v>
      </c>
      <c r="E72" s="112">
        <v>156250.10999999999</v>
      </c>
    </row>
    <row r="73" spans="1:5" ht="63" x14ac:dyDescent="0.2">
      <c r="A73" s="76" t="s">
        <v>545</v>
      </c>
      <c r="B73" s="77" t="s">
        <v>546</v>
      </c>
      <c r="C73" s="77"/>
      <c r="D73" s="127">
        <v>215500</v>
      </c>
      <c r="E73" s="147">
        <f>E74+E77</f>
        <v>16100</v>
      </c>
    </row>
    <row r="74" spans="1:5" ht="31.5" x14ac:dyDescent="0.2">
      <c r="A74" s="78" t="s">
        <v>547</v>
      </c>
      <c r="B74" s="79" t="s">
        <v>548</v>
      </c>
      <c r="C74" s="79"/>
      <c r="D74" s="125">
        <v>200000</v>
      </c>
      <c r="E74" s="112">
        <f>E75</f>
        <v>16100</v>
      </c>
    </row>
    <row r="75" spans="1:5" ht="31.5" x14ac:dyDescent="0.2">
      <c r="A75" s="17" t="s">
        <v>549</v>
      </c>
      <c r="B75" s="49" t="s">
        <v>550</v>
      </c>
      <c r="C75" s="49"/>
      <c r="D75" s="44">
        <v>200000</v>
      </c>
      <c r="E75" s="112">
        <f>E76</f>
        <v>16100</v>
      </c>
    </row>
    <row r="76" spans="1:5" ht="63.75" thickBot="1" x14ac:dyDescent="0.25">
      <c r="A76" s="17" t="s">
        <v>477</v>
      </c>
      <c r="B76" s="49"/>
      <c r="C76" s="49" t="s">
        <v>478</v>
      </c>
      <c r="D76" s="44">
        <v>200000</v>
      </c>
      <c r="E76" s="112">
        <v>16100</v>
      </c>
    </row>
    <row r="77" spans="1:5" ht="30.2" hidden="1" x14ac:dyDescent="0.25">
      <c r="A77" s="78" t="s">
        <v>551</v>
      </c>
      <c r="B77" s="79" t="s">
        <v>552</v>
      </c>
      <c r="C77" s="79"/>
      <c r="D77" s="125">
        <v>15500</v>
      </c>
      <c r="E77" s="112">
        <f>E78</f>
        <v>0</v>
      </c>
    </row>
    <row r="78" spans="1:5" ht="30.2" hidden="1" x14ac:dyDescent="0.25">
      <c r="A78" s="17" t="s">
        <v>553</v>
      </c>
      <c r="B78" s="49" t="s">
        <v>554</v>
      </c>
      <c r="C78" s="49"/>
      <c r="D78" s="44">
        <v>15500</v>
      </c>
      <c r="E78" s="112">
        <f>E79</f>
        <v>0</v>
      </c>
    </row>
    <row r="79" spans="1:5" ht="45.95" hidden="1" thickBot="1" x14ac:dyDescent="0.3">
      <c r="A79" s="26" t="s">
        <v>477</v>
      </c>
      <c r="B79" s="50"/>
      <c r="C79" s="50" t="s">
        <v>478</v>
      </c>
      <c r="D79" s="130">
        <v>15500</v>
      </c>
      <c r="E79" s="149">
        <v>0</v>
      </c>
    </row>
    <row r="80" spans="1:5" ht="63.75" thickBot="1" x14ac:dyDescent="0.25">
      <c r="A80" s="29" t="s">
        <v>555</v>
      </c>
      <c r="B80" s="80" t="s">
        <v>556</v>
      </c>
      <c r="C80" s="80"/>
      <c r="D80" s="137">
        <v>1554445944</v>
      </c>
      <c r="E80" s="138">
        <f>E81+E179+E183+E198+E206</f>
        <v>363830289.36000001</v>
      </c>
    </row>
    <row r="81" spans="1:5" ht="52.5" customHeight="1" x14ac:dyDescent="0.2">
      <c r="A81" s="81" t="s">
        <v>557</v>
      </c>
      <c r="B81" s="82" t="s">
        <v>558</v>
      </c>
      <c r="C81" s="82"/>
      <c r="D81" s="123">
        <v>1223095129</v>
      </c>
      <c r="E81" s="150">
        <f>E82+E100+E119+E131+E136+E143+E150+E163+E167+E173+E176</f>
        <v>346499700.53000003</v>
      </c>
    </row>
    <row r="82" spans="1:5" ht="47.25" x14ac:dyDescent="0.2">
      <c r="A82" s="83" t="s">
        <v>559</v>
      </c>
      <c r="B82" s="84" t="s">
        <v>560</v>
      </c>
      <c r="C82" s="84"/>
      <c r="D82" s="151">
        <v>438176061</v>
      </c>
      <c r="E82" s="152">
        <f>E83+E87+E89+E91+E94+E98</f>
        <v>120629108.42000002</v>
      </c>
    </row>
    <row r="83" spans="1:5" ht="31.5" x14ac:dyDescent="0.2">
      <c r="A83" s="17" t="s">
        <v>561</v>
      </c>
      <c r="B83" s="49" t="s">
        <v>562</v>
      </c>
      <c r="C83" s="49"/>
      <c r="D83" s="44">
        <v>173659242</v>
      </c>
      <c r="E83" s="112">
        <f>E84+E85+E86</f>
        <v>48198149.790000007</v>
      </c>
    </row>
    <row r="84" spans="1:5" ht="110.25" x14ac:dyDescent="0.2">
      <c r="A84" s="17" t="s">
        <v>541</v>
      </c>
      <c r="B84" s="49"/>
      <c r="C84" s="49" t="s">
        <v>542</v>
      </c>
      <c r="D84" s="44">
        <v>68847746</v>
      </c>
      <c r="E84" s="112">
        <v>18536805.629999999</v>
      </c>
    </row>
    <row r="85" spans="1:5" ht="47.25" x14ac:dyDescent="0.2">
      <c r="A85" s="17" t="s">
        <v>543</v>
      </c>
      <c r="B85" s="49"/>
      <c r="C85" s="49" t="s">
        <v>544</v>
      </c>
      <c r="D85" s="44">
        <v>98428648</v>
      </c>
      <c r="E85" s="112">
        <v>28095661.32</v>
      </c>
    </row>
    <row r="86" spans="1:5" x14ac:dyDescent="0.2">
      <c r="A86" s="17" t="s">
        <v>563</v>
      </c>
      <c r="B86" s="49"/>
      <c r="C86" s="49" t="s">
        <v>564</v>
      </c>
      <c r="D86" s="44">
        <v>6382848</v>
      </c>
      <c r="E86" s="112">
        <v>1565682.84</v>
      </c>
    </row>
    <row r="87" spans="1:5" ht="31.5" x14ac:dyDescent="0.2">
      <c r="A87" s="17" t="s">
        <v>565</v>
      </c>
      <c r="B87" s="49" t="s">
        <v>566</v>
      </c>
      <c r="C87" s="49"/>
      <c r="D87" s="44">
        <v>13736615</v>
      </c>
      <c r="E87" s="112">
        <f>E88</f>
        <v>6951396.8099999996</v>
      </c>
    </row>
    <row r="88" spans="1:5" ht="63" x14ac:dyDescent="0.2">
      <c r="A88" s="17" t="s">
        <v>477</v>
      </c>
      <c r="B88" s="49"/>
      <c r="C88" s="49" t="s">
        <v>478</v>
      </c>
      <c r="D88" s="44">
        <v>13736615</v>
      </c>
      <c r="E88" s="112">
        <v>6951396.8099999996</v>
      </c>
    </row>
    <row r="89" spans="1:5" ht="63" x14ac:dyDescent="0.2">
      <c r="A89" s="17" t="s">
        <v>567</v>
      </c>
      <c r="B89" s="49" t="s">
        <v>568</v>
      </c>
      <c r="C89" s="49"/>
      <c r="D89" s="44">
        <v>1757700</v>
      </c>
      <c r="E89" s="112">
        <f>E90</f>
        <v>494262.31</v>
      </c>
    </row>
    <row r="90" spans="1:5" ht="110.25" x14ac:dyDescent="0.2">
      <c r="A90" s="17" t="s">
        <v>541</v>
      </c>
      <c r="B90" s="49"/>
      <c r="C90" s="49" t="s">
        <v>542</v>
      </c>
      <c r="D90" s="44">
        <v>1757700</v>
      </c>
      <c r="E90" s="112">
        <v>494262.31</v>
      </c>
    </row>
    <row r="91" spans="1:5" ht="94.5" x14ac:dyDescent="0.2">
      <c r="A91" s="17" t="s">
        <v>569</v>
      </c>
      <c r="B91" s="49" t="s">
        <v>570</v>
      </c>
      <c r="C91" s="49"/>
      <c r="D91" s="44">
        <v>1394491</v>
      </c>
      <c r="E91" s="112">
        <f>E92+E93</f>
        <v>287395.88</v>
      </c>
    </row>
    <row r="92" spans="1:5" ht="47.25" x14ac:dyDescent="0.2">
      <c r="A92" s="17" t="s">
        <v>543</v>
      </c>
      <c r="B92" s="49"/>
      <c r="C92" s="49" t="s">
        <v>544</v>
      </c>
      <c r="D92" s="44">
        <v>1340491</v>
      </c>
      <c r="E92" s="112">
        <v>287395.88</v>
      </c>
    </row>
    <row r="93" spans="1:5" ht="45.2" hidden="1" x14ac:dyDescent="0.25">
      <c r="A93" s="17" t="s">
        <v>477</v>
      </c>
      <c r="B93" s="49"/>
      <c r="C93" s="49" t="s">
        <v>478</v>
      </c>
      <c r="D93" s="44">
        <v>54000</v>
      </c>
      <c r="E93" s="112">
        <v>0</v>
      </c>
    </row>
    <row r="94" spans="1:5" ht="31.5" x14ac:dyDescent="0.2">
      <c r="A94" s="17" t="s">
        <v>571</v>
      </c>
      <c r="B94" s="49" t="s">
        <v>572</v>
      </c>
      <c r="C94" s="49"/>
      <c r="D94" s="44">
        <v>246758013</v>
      </c>
      <c r="E94" s="112">
        <f>E95+E96+E97</f>
        <v>64515339.580000006</v>
      </c>
    </row>
    <row r="95" spans="1:5" ht="110.25" x14ac:dyDescent="0.2">
      <c r="A95" s="17" t="s">
        <v>541</v>
      </c>
      <c r="B95" s="49"/>
      <c r="C95" s="49" t="s">
        <v>542</v>
      </c>
      <c r="D95" s="44">
        <v>222056786</v>
      </c>
      <c r="E95" s="112">
        <v>56844531.490000002</v>
      </c>
    </row>
    <row r="96" spans="1:5" ht="47.25" x14ac:dyDescent="0.2">
      <c r="A96" s="17" t="s">
        <v>543</v>
      </c>
      <c r="B96" s="49"/>
      <c r="C96" s="49" t="s">
        <v>544</v>
      </c>
      <c r="D96" s="44">
        <v>4750239</v>
      </c>
      <c r="E96" s="112">
        <v>218258.09</v>
      </c>
    </row>
    <row r="97" spans="1:5" ht="63" x14ac:dyDescent="0.2">
      <c r="A97" s="17" t="s">
        <v>477</v>
      </c>
      <c r="B97" s="49"/>
      <c r="C97" s="49" t="s">
        <v>478</v>
      </c>
      <c r="D97" s="44">
        <v>19950988</v>
      </c>
      <c r="E97" s="112">
        <v>7452550</v>
      </c>
    </row>
    <row r="98" spans="1:5" ht="63" x14ac:dyDescent="0.2">
      <c r="A98" s="17" t="s">
        <v>567</v>
      </c>
      <c r="B98" s="49" t="s">
        <v>573</v>
      </c>
      <c r="C98" s="49"/>
      <c r="D98" s="44">
        <v>870000</v>
      </c>
      <c r="E98" s="112">
        <f>E99</f>
        <v>182564.05</v>
      </c>
    </row>
    <row r="99" spans="1:5" ht="110.25" x14ac:dyDescent="0.2">
      <c r="A99" s="17" t="s">
        <v>541</v>
      </c>
      <c r="B99" s="49"/>
      <c r="C99" s="49" t="s">
        <v>542</v>
      </c>
      <c r="D99" s="44">
        <v>870000</v>
      </c>
      <c r="E99" s="112">
        <v>182564.05</v>
      </c>
    </row>
    <row r="100" spans="1:5" ht="47.25" x14ac:dyDescent="0.2">
      <c r="A100" s="83" t="s">
        <v>574</v>
      </c>
      <c r="B100" s="84" t="s">
        <v>575</v>
      </c>
      <c r="C100" s="84"/>
      <c r="D100" s="151">
        <v>641478620</v>
      </c>
      <c r="E100" s="152">
        <f>E101+E103+E105+E107+E109+E111+E113+E115+E117</f>
        <v>190155494.44999999</v>
      </c>
    </row>
    <row r="101" spans="1:5" ht="31.5" x14ac:dyDescent="0.2">
      <c r="A101" s="17" t="s">
        <v>565</v>
      </c>
      <c r="B101" s="49" t="s">
        <v>576</v>
      </c>
      <c r="C101" s="49"/>
      <c r="D101" s="44">
        <v>93273728</v>
      </c>
      <c r="E101" s="112">
        <f>E102</f>
        <v>43125841.450000003</v>
      </c>
    </row>
    <row r="102" spans="1:5" ht="63" x14ac:dyDescent="0.2">
      <c r="A102" s="17" t="s">
        <v>477</v>
      </c>
      <c r="B102" s="49"/>
      <c r="C102" s="49" t="s">
        <v>478</v>
      </c>
      <c r="D102" s="44">
        <v>93273728</v>
      </c>
      <c r="E102" s="112">
        <v>43125841.450000003</v>
      </c>
    </row>
    <row r="103" spans="1:5" ht="45.2" hidden="1" x14ac:dyDescent="0.25">
      <c r="A103" s="17" t="s">
        <v>577</v>
      </c>
      <c r="B103" s="49" t="s">
        <v>578</v>
      </c>
      <c r="C103" s="49"/>
      <c r="D103" s="44">
        <v>1000000</v>
      </c>
      <c r="E103" s="112">
        <f>E104</f>
        <v>0</v>
      </c>
    </row>
    <row r="104" spans="1:5" ht="45.2" hidden="1" x14ac:dyDescent="0.25">
      <c r="A104" s="17" t="s">
        <v>477</v>
      </c>
      <c r="B104" s="49"/>
      <c r="C104" s="49" t="s">
        <v>478</v>
      </c>
      <c r="D104" s="44">
        <v>1000000</v>
      </c>
      <c r="E104" s="112">
        <v>0</v>
      </c>
    </row>
    <row r="105" spans="1:5" ht="60.2" hidden="1" x14ac:dyDescent="0.25">
      <c r="A105" s="17" t="s">
        <v>579</v>
      </c>
      <c r="B105" s="49" t="s">
        <v>580</v>
      </c>
      <c r="C105" s="49"/>
      <c r="D105" s="44">
        <v>378948</v>
      </c>
      <c r="E105" s="112">
        <f>E106</f>
        <v>0</v>
      </c>
    </row>
    <row r="106" spans="1:5" ht="45.2" hidden="1" x14ac:dyDescent="0.25">
      <c r="A106" s="17" t="s">
        <v>477</v>
      </c>
      <c r="B106" s="49"/>
      <c r="C106" s="49" t="s">
        <v>478</v>
      </c>
      <c r="D106" s="44">
        <v>378948</v>
      </c>
      <c r="E106" s="112">
        <v>0</v>
      </c>
    </row>
    <row r="107" spans="1:5" ht="78.75" x14ac:dyDescent="0.2">
      <c r="A107" s="17" t="s">
        <v>581</v>
      </c>
      <c r="B107" s="49" t="s">
        <v>582</v>
      </c>
      <c r="C107" s="49"/>
      <c r="D107" s="44">
        <v>23982840</v>
      </c>
      <c r="E107" s="112">
        <f>E108</f>
        <v>5635876</v>
      </c>
    </row>
    <row r="108" spans="1:5" ht="63" x14ac:dyDescent="0.2">
      <c r="A108" s="17" t="s">
        <v>477</v>
      </c>
      <c r="B108" s="49"/>
      <c r="C108" s="49" t="s">
        <v>478</v>
      </c>
      <c r="D108" s="44">
        <v>23982840</v>
      </c>
      <c r="E108" s="112">
        <v>5635876</v>
      </c>
    </row>
    <row r="109" spans="1:5" ht="63" x14ac:dyDescent="0.2">
      <c r="A109" s="17" t="s">
        <v>583</v>
      </c>
      <c r="B109" s="49" t="s">
        <v>584</v>
      </c>
      <c r="C109" s="49"/>
      <c r="D109" s="44">
        <v>22507469</v>
      </c>
      <c r="E109" s="112">
        <f>E110</f>
        <v>7048950</v>
      </c>
    </row>
    <row r="110" spans="1:5" ht="63" x14ac:dyDescent="0.2">
      <c r="A110" s="17" t="s">
        <v>477</v>
      </c>
      <c r="B110" s="49"/>
      <c r="C110" s="49" t="s">
        <v>478</v>
      </c>
      <c r="D110" s="44">
        <v>22507469</v>
      </c>
      <c r="E110" s="112">
        <v>7048950</v>
      </c>
    </row>
    <row r="111" spans="1:5" ht="31.5" x14ac:dyDescent="0.2">
      <c r="A111" s="17" t="s">
        <v>571</v>
      </c>
      <c r="B111" s="49" t="s">
        <v>585</v>
      </c>
      <c r="C111" s="49"/>
      <c r="D111" s="44">
        <v>458931711</v>
      </c>
      <c r="E111" s="112">
        <f>E112</f>
        <v>123676600</v>
      </c>
    </row>
    <row r="112" spans="1:5" ht="63" x14ac:dyDescent="0.2">
      <c r="A112" s="17" t="s">
        <v>477</v>
      </c>
      <c r="B112" s="49"/>
      <c r="C112" s="49" t="s">
        <v>478</v>
      </c>
      <c r="D112" s="44">
        <v>458931711</v>
      </c>
      <c r="E112" s="112">
        <v>123676600</v>
      </c>
    </row>
    <row r="113" spans="1:5" ht="63" x14ac:dyDescent="0.2">
      <c r="A113" s="17" t="s">
        <v>586</v>
      </c>
      <c r="B113" s="49" t="s">
        <v>587</v>
      </c>
      <c r="C113" s="49"/>
      <c r="D113" s="44">
        <v>2284764</v>
      </c>
      <c r="E113" s="112">
        <f>E114</f>
        <v>612300</v>
      </c>
    </row>
    <row r="114" spans="1:5" ht="63" x14ac:dyDescent="0.2">
      <c r="A114" s="17" t="s">
        <v>477</v>
      </c>
      <c r="B114" s="49"/>
      <c r="C114" s="49" t="s">
        <v>478</v>
      </c>
      <c r="D114" s="44">
        <v>2284764</v>
      </c>
      <c r="E114" s="112">
        <v>612300</v>
      </c>
    </row>
    <row r="115" spans="1:5" ht="45.2" hidden="1" x14ac:dyDescent="0.25">
      <c r="A115" s="17" t="s">
        <v>588</v>
      </c>
      <c r="B115" s="49" t="s">
        <v>589</v>
      </c>
      <c r="C115" s="49"/>
      <c r="D115" s="44">
        <v>7200000</v>
      </c>
      <c r="E115" s="112">
        <f>E116</f>
        <v>0</v>
      </c>
    </row>
    <row r="116" spans="1:5" ht="45.2" hidden="1" x14ac:dyDescent="0.25">
      <c r="A116" s="17" t="s">
        <v>477</v>
      </c>
      <c r="B116" s="49"/>
      <c r="C116" s="49" t="s">
        <v>478</v>
      </c>
      <c r="D116" s="44">
        <v>7200000</v>
      </c>
      <c r="E116" s="112">
        <v>0</v>
      </c>
    </row>
    <row r="117" spans="1:5" ht="78.75" x14ac:dyDescent="0.2">
      <c r="A117" s="17" t="s">
        <v>590</v>
      </c>
      <c r="B117" s="49" t="s">
        <v>591</v>
      </c>
      <c r="C117" s="49"/>
      <c r="D117" s="44">
        <v>31919160</v>
      </c>
      <c r="E117" s="112">
        <f>E118</f>
        <v>10055927</v>
      </c>
    </row>
    <row r="118" spans="1:5" ht="63" x14ac:dyDescent="0.2">
      <c r="A118" s="17" t="s">
        <v>477</v>
      </c>
      <c r="B118" s="49"/>
      <c r="C118" s="49" t="s">
        <v>478</v>
      </c>
      <c r="D118" s="44">
        <v>31919160</v>
      </c>
      <c r="E118" s="112">
        <v>10055927</v>
      </c>
    </row>
    <row r="119" spans="1:5" ht="47.25" x14ac:dyDescent="0.2">
      <c r="A119" s="83" t="s">
        <v>592</v>
      </c>
      <c r="B119" s="84" t="s">
        <v>593</v>
      </c>
      <c r="C119" s="84"/>
      <c r="D119" s="151">
        <v>66432581</v>
      </c>
      <c r="E119" s="152">
        <f>E120+E122+E124+E127+E129</f>
        <v>20748356.820000004</v>
      </c>
    </row>
    <row r="120" spans="1:5" ht="31.5" x14ac:dyDescent="0.2">
      <c r="A120" s="17" t="s">
        <v>561</v>
      </c>
      <c r="B120" s="49" t="s">
        <v>594</v>
      </c>
      <c r="C120" s="49"/>
      <c r="D120" s="44">
        <v>3510000</v>
      </c>
      <c r="E120" s="112">
        <f>E121</f>
        <v>789624.13</v>
      </c>
    </row>
    <row r="121" spans="1:5" ht="47.25" x14ac:dyDescent="0.2">
      <c r="A121" s="17" t="s">
        <v>543</v>
      </c>
      <c r="B121" s="49"/>
      <c r="C121" s="49" t="s">
        <v>544</v>
      </c>
      <c r="D121" s="44">
        <v>3510000</v>
      </c>
      <c r="E121" s="112">
        <v>789624.13</v>
      </c>
    </row>
    <row r="122" spans="1:5" ht="47.25" x14ac:dyDescent="0.2">
      <c r="A122" s="17" t="s">
        <v>505</v>
      </c>
      <c r="B122" s="49" t="s">
        <v>595</v>
      </c>
      <c r="C122" s="49"/>
      <c r="D122" s="44">
        <v>36437332</v>
      </c>
      <c r="E122" s="112">
        <f>E123</f>
        <v>12320311</v>
      </c>
    </row>
    <row r="123" spans="1:5" ht="63" x14ac:dyDescent="0.2">
      <c r="A123" s="17" t="s">
        <v>477</v>
      </c>
      <c r="B123" s="49"/>
      <c r="C123" s="49" t="s">
        <v>478</v>
      </c>
      <c r="D123" s="44">
        <v>36437332</v>
      </c>
      <c r="E123" s="112">
        <v>12320311</v>
      </c>
    </row>
    <row r="124" spans="1:5" ht="31.5" x14ac:dyDescent="0.2">
      <c r="A124" s="17" t="s">
        <v>596</v>
      </c>
      <c r="B124" s="49" t="s">
        <v>597</v>
      </c>
      <c r="C124" s="49"/>
      <c r="D124" s="44">
        <v>1200000</v>
      </c>
      <c r="E124" s="112">
        <f>E125+E126</f>
        <v>406748</v>
      </c>
    </row>
    <row r="125" spans="1:5" ht="63" x14ac:dyDescent="0.2">
      <c r="A125" s="17" t="s">
        <v>477</v>
      </c>
      <c r="B125" s="49"/>
      <c r="C125" s="49" t="s">
        <v>478</v>
      </c>
      <c r="D125" s="44">
        <v>950000</v>
      </c>
      <c r="E125" s="112">
        <v>334999.92</v>
      </c>
    </row>
    <row r="126" spans="1:5" x14ac:dyDescent="0.2">
      <c r="A126" s="17" t="s">
        <v>563</v>
      </c>
      <c r="B126" s="49"/>
      <c r="C126" s="49" t="s">
        <v>564</v>
      </c>
      <c r="D126" s="44">
        <v>250000</v>
      </c>
      <c r="E126" s="112">
        <v>71748.08</v>
      </c>
    </row>
    <row r="127" spans="1:5" ht="63" x14ac:dyDescent="0.2">
      <c r="A127" s="17" t="s">
        <v>567</v>
      </c>
      <c r="B127" s="49" t="s">
        <v>598</v>
      </c>
      <c r="C127" s="49"/>
      <c r="D127" s="44">
        <v>16382948</v>
      </c>
      <c r="E127" s="112">
        <f>E128</f>
        <v>4971174</v>
      </c>
    </row>
    <row r="128" spans="1:5" ht="63" x14ac:dyDescent="0.2">
      <c r="A128" s="17" t="s">
        <v>477</v>
      </c>
      <c r="B128" s="49"/>
      <c r="C128" s="49" t="s">
        <v>478</v>
      </c>
      <c r="D128" s="44">
        <v>16382948</v>
      </c>
      <c r="E128" s="112">
        <v>4971174</v>
      </c>
    </row>
    <row r="129" spans="1:5" ht="63" x14ac:dyDescent="0.2">
      <c r="A129" s="17" t="s">
        <v>567</v>
      </c>
      <c r="B129" s="49" t="s">
        <v>599</v>
      </c>
      <c r="C129" s="49"/>
      <c r="D129" s="44">
        <v>8902301</v>
      </c>
      <c r="E129" s="112">
        <f>E130</f>
        <v>2260499.69</v>
      </c>
    </row>
    <row r="130" spans="1:5" ht="63" x14ac:dyDescent="0.2">
      <c r="A130" s="17" t="s">
        <v>477</v>
      </c>
      <c r="B130" s="49"/>
      <c r="C130" s="49" t="s">
        <v>478</v>
      </c>
      <c r="D130" s="44">
        <v>8902301</v>
      </c>
      <c r="E130" s="112">
        <v>2260499.69</v>
      </c>
    </row>
    <row r="131" spans="1:5" ht="31.5" x14ac:dyDescent="0.2">
      <c r="A131" s="83" t="s">
        <v>600</v>
      </c>
      <c r="B131" s="84" t="s">
        <v>601</v>
      </c>
      <c r="C131" s="84"/>
      <c r="D131" s="151">
        <v>366000</v>
      </c>
      <c r="E131" s="152">
        <f>E132+E134</f>
        <v>50000</v>
      </c>
    </row>
    <row r="132" spans="1:5" ht="30.2" hidden="1" x14ac:dyDescent="0.25">
      <c r="A132" s="17" t="s">
        <v>485</v>
      </c>
      <c r="B132" s="49" t="s">
        <v>602</v>
      </c>
      <c r="C132" s="49"/>
      <c r="D132" s="44">
        <v>241000</v>
      </c>
      <c r="E132" s="112">
        <f>E133</f>
        <v>0</v>
      </c>
    </row>
    <row r="133" spans="1:5" ht="30.2" hidden="1" x14ac:dyDescent="0.25">
      <c r="A133" s="17" t="s">
        <v>513</v>
      </c>
      <c r="B133" s="49"/>
      <c r="C133" s="49" t="s">
        <v>514</v>
      </c>
      <c r="D133" s="44">
        <v>241000</v>
      </c>
      <c r="E133" s="112">
        <v>0</v>
      </c>
    </row>
    <row r="134" spans="1:5" ht="63" x14ac:dyDescent="0.2">
      <c r="A134" s="17" t="s">
        <v>603</v>
      </c>
      <c r="B134" s="49" t="s">
        <v>604</v>
      </c>
      <c r="C134" s="49"/>
      <c r="D134" s="44">
        <v>125000</v>
      </c>
      <c r="E134" s="112">
        <f>E135</f>
        <v>50000</v>
      </c>
    </row>
    <row r="135" spans="1:5" ht="31.5" x14ac:dyDescent="0.2">
      <c r="A135" s="17" t="s">
        <v>513</v>
      </c>
      <c r="B135" s="49"/>
      <c r="C135" s="49" t="s">
        <v>514</v>
      </c>
      <c r="D135" s="44">
        <v>125000</v>
      </c>
      <c r="E135" s="112">
        <v>50000</v>
      </c>
    </row>
    <row r="136" spans="1:5" ht="94.5" x14ac:dyDescent="0.2">
      <c r="A136" s="83" t="s">
        <v>605</v>
      </c>
      <c r="B136" s="84" t="s">
        <v>606</v>
      </c>
      <c r="C136" s="84"/>
      <c r="D136" s="151">
        <v>12699966</v>
      </c>
      <c r="E136" s="152">
        <f>E137+E139+E141</f>
        <v>4137984</v>
      </c>
    </row>
    <row r="137" spans="1:5" ht="31.5" x14ac:dyDescent="0.2">
      <c r="A137" s="17" t="s">
        <v>596</v>
      </c>
      <c r="B137" s="49" t="s">
        <v>607</v>
      </c>
      <c r="C137" s="49"/>
      <c r="D137" s="44">
        <v>12621826</v>
      </c>
      <c r="E137" s="112">
        <f>E138</f>
        <v>4118449</v>
      </c>
    </row>
    <row r="138" spans="1:5" ht="63" x14ac:dyDescent="0.2">
      <c r="A138" s="17" t="s">
        <v>477</v>
      </c>
      <c r="B138" s="49"/>
      <c r="C138" s="49" t="s">
        <v>478</v>
      </c>
      <c r="D138" s="44">
        <v>12621826</v>
      </c>
      <c r="E138" s="112">
        <v>4118449</v>
      </c>
    </row>
    <row r="139" spans="1:5" ht="63" x14ac:dyDescent="0.2">
      <c r="A139" s="17" t="s">
        <v>567</v>
      </c>
      <c r="B139" s="49" t="s">
        <v>608</v>
      </c>
      <c r="C139" s="49"/>
      <c r="D139" s="44">
        <v>53560</v>
      </c>
      <c r="E139" s="112">
        <f>E140</f>
        <v>13390</v>
      </c>
    </row>
    <row r="140" spans="1:5" ht="63" x14ac:dyDescent="0.2">
      <c r="A140" s="17" t="s">
        <v>477</v>
      </c>
      <c r="B140" s="49"/>
      <c r="C140" s="49" t="s">
        <v>478</v>
      </c>
      <c r="D140" s="44">
        <v>53560</v>
      </c>
      <c r="E140" s="112">
        <v>13390</v>
      </c>
    </row>
    <row r="141" spans="1:5" ht="63" x14ac:dyDescent="0.2">
      <c r="A141" s="17" t="s">
        <v>567</v>
      </c>
      <c r="B141" s="49" t="s">
        <v>609</v>
      </c>
      <c r="C141" s="49"/>
      <c r="D141" s="44">
        <v>24580</v>
      </c>
      <c r="E141" s="112">
        <f>E142</f>
        <v>6145</v>
      </c>
    </row>
    <row r="142" spans="1:5" ht="63" x14ac:dyDescent="0.2">
      <c r="A142" s="17" t="s">
        <v>477</v>
      </c>
      <c r="B142" s="49"/>
      <c r="C142" s="49" t="s">
        <v>478</v>
      </c>
      <c r="D142" s="44">
        <v>24580</v>
      </c>
      <c r="E142" s="112">
        <v>6145</v>
      </c>
    </row>
    <row r="143" spans="1:5" ht="63" x14ac:dyDescent="0.2">
      <c r="A143" s="83" t="s">
        <v>610</v>
      </c>
      <c r="B143" s="84" t="s">
        <v>611</v>
      </c>
      <c r="C143" s="84"/>
      <c r="D143" s="151">
        <v>31624647</v>
      </c>
      <c r="E143" s="152">
        <f>E144+E147</f>
        <v>6813801.1799999997</v>
      </c>
    </row>
    <row r="144" spans="1:5" ht="78.75" x14ac:dyDescent="0.2">
      <c r="A144" s="17" t="s">
        <v>612</v>
      </c>
      <c r="B144" s="49" t="s">
        <v>613</v>
      </c>
      <c r="C144" s="49"/>
      <c r="D144" s="44">
        <v>26326252</v>
      </c>
      <c r="E144" s="112">
        <f>E145+E146</f>
        <v>5883871.1699999999</v>
      </c>
    </row>
    <row r="145" spans="1:5" ht="47.25" x14ac:dyDescent="0.2">
      <c r="A145" s="17" t="s">
        <v>543</v>
      </c>
      <c r="B145" s="49"/>
      <c r="C145" s="49" t="s">
        <v>544</v>
      </c>
      <c r="D145" s="44">
        <v>76279</v>
      </c>
      <c r="E145" s="112">
        <v>17436.27</v>
      </c>
    </row>
    <row r="146" spans="1:5" ht="31.5" x14ac:dyDescent="0.2">
      <c r="A146" s="17" t="s">
        <v>513</v>
      </c>
      <c r="B146" s="49"/>
      <c r="C146" s="49" t="s">
        <v>514</v>
      </c>
      <c r="D146" s="44">
        <v>26249973</v>
      </c>
      <c r="E146" s="112">
        <v>5866434.9000000004</v>
      </c>
    </row>
    <row r="147" spans="1:5" ht="47.25" x14ac:dyDescent="0.2">
      <c r="A147" s="17" t="s">
        <v>614</v>
      </c>
      <c r="B147" s="49" t="s">
        <v>615</v>
      </c>
      <c r="C147" s="49"/>
      <c r="D147" s="44">
        <v>5298395</v>
      </c>
      <c r="E147" s="112">
        <f>E148+E149</f>
        <v>929930.01</v>
      </c>
    </row>
    <row r="148" spans="1:5" ht="31.5" x14ac:dyDescent="0.2">
      <c r="A148" s="17" t="s">
        <v>513</v>
      </c>
      <c r="B148" s="49"/>
      <c r="C148" s="49" t="s">
        <v>514</v>
      </c>
      <c r="D148" s="44">
        <v>2035643</v>
      </c>
      <c r="E148" s="112">
        <v>111365.01</v>
      </c>
    </row>
    <row r="149" spans="1:5" ht="63" x14ac:dyDescent="0.2">
      <c r="A149" s="17" t="s">
        <v>477</v>
      </c>
      <c r="B149" s="49"/>
      <c r="C149" s="49" t="s">
        <v>478</v>
      </c>
      <c r="D149" s="44">
        <v>3262752</v>
      </c>
      <c r="E149" s="112">
        <v>818565</v>
      </c>
    </row>
    <row r="150" spans="1:5" ht="31.5" x14ac:dyDescent="0.2">
      <c r="A150" s="83" t="s">
        <v>616</v>
      </c>
      <c r="B150" s="84" t="s">
        <v>617</v>
      </c>
      <c r="C150" s="84"/>
      <c r="D150" s="151">
        <v>8181382</v>
      </c>
      <c r="E150" s="152">
        <f>E151+E153+E156+E158</f>
        <v>924630</v>
      </c>
    </row>
    <row r="151" spans="1:5" ht="45.2" hidden="1" x14ac:dyDescent="0.25">
      <c r="A151" s="17" t="s">
        <v>618</v>
      </c>
      <c r="B151" s="49" t="s">
        <v>619</v>
      </c>
      <c r="C151" s="49"/>
      <c r="D151" s="44">
        <v>131998</v>
      </c>
      <c r="E151" s="112">
        <f>E152</f>
        <v>0</v>
      </c>
    </row>
    <row r="152" spans="1:5" ht="45.2" hidden="1" x14ac:dyDescent="0.25">
      <c r="A152" s="17" t="s">
        <v>477</v>
      </c>
      <c r="B152" s="49"/>
      <c r="C152" s="49" t="s">
        <v>478</v>
      </c>
      <c r="D152" s="44">
        <v>131998</v>
      </c>
      <c r="E152" s="112">
        <v>0</v>
      </c>
    </row>
    <row r="153" spans="1:5" ht="30.2" hidden="1" x14ac:dyDescent="0.25">
      <c r="A153" s="17" t="s">
        <v>620</v>
      </c>
      <c r="B153" s="49" t="s">
        <v>621</v>
      </c>
      <c r="C153" s="49"/>
      <c r="D153" s="44">
        <v>255600</v>
      </c>
      <c r="E153" s="112">
        <f>E154+E155</f>
        <v>0</v>
      </c>
    </row>
    <row r="154" spans="1:5" ht="45.2" hidden="1" x14ac:dyDescent="0.25">
      <c r="A154" s="17" t="s">
        <v>543</v>
      </c>
      <c r="B154" s="49"/>
      <c r="C154" s="49" t="s">
        <v>544</v>
      </c>
      <c r="D154" s="44">
        <v>180000</v>
      </c>
      <c r="E154" s="112">
        <v>0</v>
      </c>
    </row>
    <row r="155" spans="1:5" ht="45.2" hidden="1" x14ac:dyDescent="0.25">
      <c r="A155" s="17" t="s">
        <v>477</v>
      </c>
      <c r="B155" s="49"/>
      <c r="C155" s="49" t="s">
        <v>478</v>
      </c>
      <c r="D155" s="44">
        <v>75600</v>
      </c>
      <c r="E155" s="112">
        <v>0</v>
      </c>
    </row>
    <row r="156" spans="1:5" ht="60.2" hidden="1" x14ac:dyDescent="0.25">
      <c r="A156" s="17" t="s">
        <v>622</v>
      </c>
      <c r="B156" s="49" t="s">
        <v>623</v>
      </c>
      <c r="C156" s="49"/>
      <c r="D156" s="44">
        <v>1187978</v>
      </c>
      <c r="E156" s="112">
        <f>E157</f>
        <v>0</v>
      </c>
    </row>
    <row r="157" spans="1:5" ht="45.2" hidden="1" x14ac:dyDescent="0.25">
      <c r="A157" s="17" t="s">
        <v>477</v>
      </c>
      <c r="B157" s="49"/>
      <c r="C157" s="49" t="s">
        <v>478</v>
      </c>
      <c r="D157" s="44">
        <v>1187978</v>
      </c>
      <c r="E157" s="112">
        <v>0</v>
      </c>
    </row>
    <row r="158" spans="1:5" ht="110.25" x14ac:dyDescent="0.2">
      <c r="A158" s="17" t="s">
        <v>624</v>
      </c>
      <c r="B158" s="49" t="s">
        <v>625</v>
      </c>
      <c r="C158" s="49"/>
      <c r="D158" s="44">
        <v>6578340</v>
      </c>
      <c r="E158" s="112">
        <f>E159+E160</f>
        <v>924630</v>
      </c>
    </row>
    <row r="159" spans="1:5" ht="31.5" x14ac:dyDescent="0.2">
      <c r="A159" s="17" t="s">
        <v>513</v>
      </c>
      <c r="B159" s="49"/>
      <c r="C159" s="49" t="s">
        <v>514</v>
      </c>
      <c r="D159" s="44">
        <v>5458798</v>
      </c>
      <c r="E159" s="112">
        <v>876960</v>
      </c>
    </row>
    <row r="160" spans="1:5" ht="63" x14ac:dyDescent="0.2">
      <c r="A160" s="17" t="s">
        <v>477</v>
      </c>
      <c r="B160" s="49"/>
      <c r="C160" s="49" t="s">
        <v>478</v>
      </c>
      <c r="D160" s="44">
        <v>1119542</v>
      </c>
      <c r="E160" s="112">
        <v>47670</v>
      </c>
    </row>
    <row r="161" spans="1:5" ht="45.2" hidden="1" x14ac:dyDescent="0.25">
      <c r="A161" s="17" t="s">
        <v>626</v>
      </c>
      <c r="B161" s="49" t="s">
        <v>627</v>
      </c>
      <c r="C161" s="49"/>
      <c r="D161" s="44">
        <v>27466</v>
      </c>
      <c r="E161" s="112">
        <f>E162</f>
        <v>0</v>
      </c>
    </row>
    <row r="162" spans="1:5" ht="30.2" hidden="1" x14ac:dyDescent="0.25">
      <c r="A162" s="17" t="s">
        <v>513</v>
      </c>
      <c r="B162" s="49"/>
      <c r="C162" s="49" t="s">
        <v>514</v>
      </c>
      <c r="D162" s="44">
        <v>27466</v>
      </c>
      <c r="E162" s="112">
        <v>0</v>
      </c>
    </row>
    <row r="163" spans="1:5" ht="31.5" x14ac:dyDescent="0.2">
      <c r="A163" s="83" t="s">
        <v>628</v>
      </c>
      <c r="B163" s="84" t="s">
        <v>629</v>
      </c>
      <c r="C163" s="84"/>
      <c r="D163" s="151">
        <v>13387679</v>
      </c>
      <c r="E163" s="152">
        <f>E164</f>
        <v>1467549.35</v>
      </c>
    </row>
    <row r="164" spans="1:5" ht="94.5" x14ac:dyDescent="0.2">
      <c r="A164" s="17" t="s">
        <v>569</v>
      </c>
      <c r="B164" s="49" t="s">
        <v>630</v>
      </c>
      <c r="C164" s="49"/>
      <c r="D164" s="44">
        <v>12794416</v>
      </c>
      <c r="E164" s="112">
        <f>E165+E166</f>
        <v>1467549.35</v>
      </c>
    </row>
    <row r="165" spans="1:5" ht="47.25" x14ac:dyDescent="0.2">
      <c r="A165" s="17" t="s">
        <v>543</v>
      </c>
      <c r="B165" s="49"/>
      <c r="C165" s="49" t="s">
        <v>544</v>
      </c>
      <c r="D165" s="44">
        <v>189080</v>
      </c>
      <c r="E165" s="112">
        <v>20617.740000000002</v>
      </c>
    </row>
    <row r="166" spans="1:5" ht="31.5" x14ac:dyDescent="0.2">
      <c r="A166" s="17" t="s">
        <v>513</v>
      </c>
      <c r="B166" s="49"/>
      <c r="C166" s="49" t="s">
        <v>514</v>
      </c>
      <c r="D166" s="44">
        <v>12605336</v>
      </c>
      <c r="E166" s="112">
        <v>1446931.61</v>
      </c>
    </row>
    <row r="167" spans="1:5" ht="31.5" x14ac:dyDescent="0.2">
      <c r="A167" s="83" t="s">
        <v>633</v>
      </c>
      <c r="B167" s="84" t="s">
        <v>634</v>
      </c>
      <c r="C167" s="84"/>
      <c r="D167" s="151">
        <v>5603903</v>
      </c>
      <c r="E167" s="152">
        <f>E168+E170</f>
        <v>799216.31</v>
      </c>
    </row>
    <row r="168" spans="1:5" ht="15" hidden="1" x14ac:dyDescent="0.25">
      <c r="A168" s="17" t="s">
        <v>635</v>
      </c>
      <c r="B168" s="49" t="s">
        <v>636</v>
      </c>
      <c r="C168" s="49"/>
      <c r="D168" s="44">
        <v>130000</v>
      </c>
      <c r="E168" s="112">
        <f>E169</f>
        <v>0</v>
      </c>
    </row>
    <row r="169" spans="1:5" ht="45.2" hidden="1" x14ac:dyDescent="0.25">
      <c r="A169" s="17" t="s">
        <v>543</v>
      </c>
      <c r="B169" s="49"/>
      <c r="C169" s="49" t="s">
        <v>544</v>
      </c>
      <c r="D169" s="44">
        <v>130000</v>
      </c>
      <c r="E169" s="112">
        <v>0</v>
      </c>
    </row>
    <row r="170" spans="1:5" ht="47.25" x14ac:dyDescent="0.2">
      <c r="A170" s="17" t="s">
        <v>637</v>
      </c>
      <c r="B170" s="49" t="s">
        <v>638</v>
      </c>
      <c r="C170" s="49"/>
      <c r="D170" s="44">
        <v>5473903</v>
      </c>
      <c r="E170" s="112">
        <f>E171+E172</f>
        <v>799216.31</v>
      </c>
    </row>
    <row r="171" spans="1:5" ht="110.25" x14ac:dyDescent="0.2">
      <c r="A171" s="17" t="s">
        <v>541</v>
      </c>
      <c r="B171" s="49"/>
      <c r="C171" s="49" t="s">
        <v>542</v>
      </c>
      <c r="D171" s="44">
        <v>4210694</v>
      </c>
      <c r="E171" s="112">
        <v>788565.29</v>
      </c>
    </row>
    <row r="172" spans="1:5" ht="47.25" x14ac:dyDescent="0.2">
      <c r="A172" s="17" t="s">
        <v>543</v>
      </c>
      <c r="B172" s="49"/>
      <c r="C172" s="49" t="s">
        <v>544</v>
      </c>
      <c r="D172" s="44">
        <v>1263209</v>
      </c>
      <c r="E172" s="112">
        <v>10651.02</v>
      </c>
    </row>
    <row r="173" spans="1:5" ht="30.2" hidden="1" x14ac:dyDescent="0.25">
      <c r="A173" s="83" t="s">
        <v>639</v>
      </c>
      <c r="B173" s="84" t="s">
        <v>640</v>
      </c>
      <c r="C173" s="84"/>
      <c r="D173" s="151">
        <v>2050057</v>
      </c>
      <c r="E173" s="152">
        <f>E174</f>
        <v>0</v>
      </c>
    </row>
    <row r="174" spans="1:5" ht="90.4" hidden="1" x14ac:dyDescent="0.25">
      <c r="A174" s="17" t="s">
        <v>641</v>
      </c>
      <c r="B174" s="49" t="s">
        <v>642</v>
      </c>
      <c r="C174" s="49"/>
      <c r="D174" s="44">
        <v>2050057</v>
      </c>
      <c r="E174" s="112">
        <f>E175</f>
        <v>0</v>
      </c>
    </row>
    <row r="175" spans="1:5" ht="45.2" hidden="1" x14ac:dyDescent="0.25">
      <c r="A175" s="17" t="s">
        <v>477</v>
      </c>
      <c r="B175" s="49"/>
      <c r="C175" s="49" t="s">
        <v>478</v>
      </c>
      <c r="D175" s="44">
        <v>2050057</v>
      </c>
      <c r="E175" s="112">
        <v>0</v>
      </c>
    </row>
    <row r="176" spans="1:5" ht="47.25" x14ac:dyDescent="0.2">
      <c r="A176" s="83" t="s">
        <v>643</v>
      </c>
      <c r="B176" s="84" t="s">
        <v>644</v>
      </c>
      <c r="C176" s="84"/>
      <c r="D176" s="151">
        <v>3094233</v>
      </c>
      <c r="E176" s="152">
        <f>E177</f>
        <v>773560</v>
      </c>
    </row>
    <row r="177" spans="1:5" ht="78.75" x14ac:dyDescent="0.2">
      <c r="A177" s="17" t="s">
        <v>645</v>
      </c>
      <c r="B177" s="49" t="s">
        <v>646</v>
      </c>
      <c r="C177" s="49"/>
      <c r="D177" s="44">
        <v>3094233</v>
      </c>
      <c r="E177" s="112">
        <f>E178</f>
        <v>773560</v>
      </c>
    </row>
    <row r="178" spans="1:5" ht="63" x14ac:dyDescent="0.2">
      <c r="A178" s="17" t="s">
        <v>477</v>
      </c>
      <c r="B178" s="49"/>
      <c r="C178" s="49" t="s">
        <v>478</v>
      </c>
      <c r="D178" s="44">
        <v>3094233</v>
      </c>
      <c r="E178" s="112">
        <v>773560</v>
      </c>
    </row>
    <row r="179" spans="1:5" ht="78.75" x14ac:dyDescent="0.2">
      <c r="A179" s="76" t="s">
        <v>647</v>
      </c>
      <c r="B179" s="77" t="s">
        <v>648</v>
      </c>
      <c r="C179" s="77"/>
      <c r="D179" s="127">
        <v>5000</v>
      </c>
      <c r="E179" s="147">
        <f>E180</f>
        <v>5000</v>
      </c>
    </row>
    <row r="180" spans="1:5" ht="78.75" x14ac:dyDescent="0.2">
      <c r="A180" s="78" t="s">
        <v>649</v>
      </c>
      <c r="B180" s="79" t="s">
        <v>650</v>
      </c>
      <c r="C180" s="79"/>
      <c r="D180" s="125">
        <v>5000</v>
      </c>
      <c r="E180" s="112">
        <f>E181</f>
        <v>5000</v>
      </c>
    </row>
    <row r="181" spans="1:5" ht="63" x14ac:dyDescent="0.2">
      <c r="A181" s="17" t="s">
        <v>651</v>
      </c>
      <c r="B181" s="49" t="s">
        <v>652</v>
      </c>
      <c r="C181" s="49"/>
      <c r="D181" s="44">
        <v>5000</v>
      </c>
      <c r="E181" s="112">
        <f>E182</f>
        <v>5000</v>
      </c>
    </row>
    <row r="182" spans="1:5" ht="63" x14ac:dyDescent="0.2">
      <c r="A182" s="17" t="s">
        <v>477</v>
      </c>
      <c r="B182" s="49"/>
      <c r="C182" s="49" t="s">
        <v>478</v>
      </c>
      <c r="D182" s="44">
        <v>5000</v>
      </c>
      <c r="E182" s="112">
        <v>5000</v>
      </c>
    </row>
    <row r="183" spans="1:5" ht="63" x14ac:dyDescent="0.2">
      <c r="A183" s="76" t="s">
        <v>653</v>
      </c>
      <c r="B183" s="77" t="s">
        <v>654</v>
      </c>
      <c r="C183" s="77"/>
      <c r="D183" s="127">
        <v>286947032</v>
      </c>
      <c r="E183" s="147">
        <f>E184+E189+E192</f>
        <v>1769567.8299999998</v>
      </c>
    </row>
    <row r="184" spans="1:5" ht="94.5" x14ac:dyDescent="0.2">
      <c r="A184" s="78" t="s">
        <v>655</v>
      </c>
      <c r="B184" s="79" t="s">
        <v>656</v>
      </c>
      <c r="C184" s="79"/>
      <c r="D184" s="125">
        <v>1614000</v>
      </c>
      <c r="E184" s="148">
        <f>E185+E187</f>
        <v>160257.20000000001</v>
      </c>
    </row>
    <row r="185" spans="1:5" ht="30.2" hidden="1" x14ac:dyDescent="0.25">
      <c r="A185" s="17" t="s">
        <v>657</v>
      </c>
      <c r="B185" s="49" t="s">
        <v>658</v>
      </c>
      <c r="C185" s="49"/>
      <c r="D185" s="44">
        <v>514000</v>
      </c>
      <c r="E185" s="112">
        <f>E186</f>
        <v>0</v>
      </c>
    </row>
    <row r="186" spans="1:5" ht="45.2" hidden="1" x14ac:dyDescent="0.25">
      <c r="A186" s="17" t="s">
        <v>477</v>
      </c>
      <c r="B186" s="49"/>
      <c r="C186" s="49" t="s">
        <v>478</v>
      </c>
      <c r="D186" s="44">
        <v>514000</v>
      </c>
      <c r="E186" s="112">
        <v>0</v>
      </c>
    </row>
    <row r="187" spans="1:5" ht="31.5" x14ac:dyDescent="0.2">
      <c r="A187" s="17" t="s">
        <v>657</v>
      </c>
      <c r="B187" s="49" t="s">
        <v>659</v>
      </c>
      <c r="C187" s="49"/>
      <c r="D187" s="44">
        <v>1100000</v>
      </c>
      <c r="E187" s="112">
        <f>E188</f>
        <v>160257.20000000001</v>
      </c>
    </row>
    <row r="188" spans="1:5" ht="63" x14ac:dyDescent="0.2">
      <c r="A188" s="17" t="s">
        <v>477</v>
      </c>
      <c r="B188" s="49"/>
      <c r="C188" s="49" t="s">
        <v>478</v>
      </c>
      <c r="D188" s="44">
        <v>1100000</v>
      </c>
      <c r="E188" s="112">
        <v>160257.20000000001</v>
      </c>
    </row>
    <row r="189" spans="1:5" ht="47.25" x14ac:dyDescent="0.2">
      <c r="A189" s="78" t="s">
        <v>660</v>
      </c>
      <c r="B189" s="79" t="s">
        <v>661</v>
      </c>
      <c r="C189" s="79"/>
      <c r="D189" s="125">
        <v>3000000</v>
      </c>
      <c r="E189" s="148">
        <f>E190</f>
        <v>195685</v>
      </c>
    </row>
    <row r="190" spans="1:5" ht="47.25" x14ac:dyDescent="0.2">
      <c r="A190" s="17" t="s">
        <v>662</v>
      </c>
      <c r="B190" s="49" t="s">
        <v>663</v>
      </c>
      <c r="C190" s="49"/>
      <c r="D190" s="44">
        <v>3000000</v>
      </c>
      <c r="E190" s="112">
        <f>E191</f>
        <v>195685</v>
      </c>
    </row>
    <row r="191" spans="1:5" ht="47.25" x14ac:dyDescent="0.2">
      <c r="A191" s="17" t="s">
        <v>664</v>
      </c>
      <c r="B191" s="49"/>
      <c r="C191" s="49" t="s">
        <v>665</v>
      </c>
      <c r="D191" s="44">
        <v>3000000</v>
      </c>
      <c r="E191" s="112">
        <v>195685</v>
      </c>
    </row>
    <row r="192" spans="1:5" ht="31.5" x14ac:dyDescent="0.2">
      <c r="A192" s="78" t="s">
        <v>666</v>
      </c>
      <c r="B192" s="79" t="s">
        <v>667</v>
      </c>
      <c r="C192" s="79"/>
      <c r="D192" s="125">
        <v>282333032</v>
      </c>
      <c r="E192" s="112">
        <f>E193+E195</f>
        <v>1413625.63</v>
      </c>
    </row>
    <row r="193" spans="1:5" ht="75.400000000000006" hidden="1" x14ac:dyDescent="0.25">
      <c r="A193" s="17" t="s">
        <v>668</v>
      </c>
      <c r="B193" s="49" t="s">
        <v>669</v>
      </c>
      <c r="C193" s="49"/>
      <c r="D193" s="44">
        <v>231877413</v>
      </c>
      <c r="E193" s="112">
        <f>E194</f>
        <v>0</v>
      </c>
    </row>
    <row r="194" spans="1:5" ht="45.2" hidden="1" x14ac:dyDescent="0.25">
      <c r="A194" s="17" t="s">
        <v>664</v>
      </c>
      <c r="B194" s="49"/>
      <c r="C194" s="49" t="s">
        <v>665</v>
      </c>
      <c r="D194" s="44">
        <v>231877413</v>
      </c>
      <c r="E194" s="112">
        <v>0</v>
      </c>
    </row>
    <row r="195" spans="1:5" ht="110.25" x14ac:dyDescent="0.2">
      <c r="A195" s="17" t="s">
        <v>670</v>
      </c>
      <c r="B195" s="49" t="s">
        <v>671</v>
      </c>
      <c r="C195" s="49"/>
      <c r="D195" s="44">
        <v>50455619</v>
      </c>
      <c r="E195" s="112">
        <f>E196+E197</f>
        <v>1413625.63</v>
      </c>
    </row>
    <row r="196" spans="1:5" ht="47.25" x14ac:dyDescent="0.2">
      <c r="A196" s="17" t="s">
        <v>543</v>
      </c>
      <c r="B196" s="49"/>
      <c r="C196" s="49" t="s">
        <v>544</v>
      </c>
      <c r="D196" s="44">
        <v>195685</v>
      </c>
      <c r="E196" s="112">
        <v>195685</v>
      </c>
    </row>
    <row r="197" spans="1:5" ht="47.25" x14ac:dyDescent="0.2">
      <c r="A197" s="17" t="s">
        <v>664</v>
      </c>
      <c r="B197" s="49"/>
      <c r="C197" s="49" t="s">
        <v>665</v>
      </c>
      <c r="D197" s="44">
        <v>50259934</v>
      </c>
      <c r="E197" s="112">
        <v>1217940.6299999999</v>
      </c>
    </row>
    <row r="198" spans="1:5" ht="78.75" x14ac:dyDescent="0.2">
      <c r="A198" s="76" t="s">
        <v>672</v>
      </c>
      <c r="B198" s="77" t="s">
        <v>673</v>
      </c>
      <c r="C198" s="77"/>
      <c r="D198" s="127">
        <v>44299783</v>
      </c>
      <c r="E198" s="147">
        <f>E199</f>
        <v>15556021</v>
      </c>
    </row>
    <row r="199" spans="1:5" ht="31.5" x14ac:dyDescent="0.2">
      <c r="A199" s="78" t="s">
        <v>674</v>
      </c>
      <c r="B199" s="79" t="s">
        <v>675</v>
      </c>
      <c r="C199" s="79"/>
      <c r="D199" s="125">
        <v>44299783</v>
      </c>
      <c r="E199" s="112">
        <f>E200+E202+E204</f>
        <v>15556021</v>
      </c>
    </row>
    <row r="200" spans="1:5" ht="78.75" x14ac:dyDescent="0.2">
      <c r="A200" s="17" t="s">
        <v>676</v>
      </c>
      <c r="B200" s="49" t="s">
        <v>677</v>
      </c>
      <c r="C200" s="49"/>
      <c r="D200" s="44">
        <v>15947935</v>
      </c>
      <c r="E200" s="112">
        <f>E201</f>
        <v>3989263</v>
      </c>
    </row>
    <row r="201" spans="1:5" ht="63" x14ac:dyDescent="0.2">
      <c r="A201" s="17" t="s">
        <v>477</v>
      </c>
      <c r="B201" s="49"/>
      <c r="C201" s="49" t="s">
        <v>478</v>
      </c>
      <c r="D201" s="44">
        <v>15947935</v>
      </c>
      <c r="E201" s="112">
        <v>3989263</v>
      </c>
    </row>
    <row r="202" spans="1:5" ht="31.5" x14ac:dyDescent="0.2">
      <c r="A202" s="17" t="s">
        <v>678</v>
      </c>
      <c r="B202" s="49" t="s">
        <v>679</v>
      </c>
      <c r="C202" s="49"/>
      <c r="D202" s="44">
        <v>27589530</v>
      </c>
      <c r="E202" s="112">
        <f>E203</f>
        <v>11439704</v>
      </c>
    </row>
    <row r="203" spans="1:5" ht="63" x14ac:dyDescent="0.2">
      <c r="A203" s="17" t="s">
        <v>477</v>
      </c>
      <c r="B203" s="49"/>
      <c r="C203" s="49" t="s">
        <v>478</v>
      </c>
      <c r="D203" s="44">
        <v>27589530</v>
      </c>
      <c r="E203" s="112">
        <v>11439704</v>
      </c>
    </row>
    <row r="204" spans="1:5" ht="63" x14ac:dyDescent="0.2">
      <c r="A204" s="17" t="s">
        <v>680</v>
      </c>
      <c r="B204" s="49" t="s">
        <v>681</v>
      </c>
      <c r="C204" s="49"/>
      <c r="D204" s="44">
        <v>762318</v>
      </c>
      <c r="E204" s="112">
        <f>E205</f>
        <v>127054</v>
      </c>
    </row>
    <row r="205" spans="1:5" ht="63.75" thickBot="1" x14ac:dyDescent="0.25">
      <c r="A205" s="17" t="s">
        <v>477</v>
      </c>
      <c r="B205" s="49"/>
      <c r="C205" s="49" t="s">
        <v>478</v>
      </c>
      <c r="D205" s="44">
        <v>762318</v>
      </c>
      <c r="E205" s="112">
        <v>127054</v>
      </c>
    </row>
    <row r="206" spans="1:5" ht="94.35" hidden="1" x14ac:dyDescent="0.25">
      <c r="A206" s="76" t="s">
        <v>682</v>
      </c>
      <c r="B206" s="77" t="s">
        <v>683</v>
      </c>
      <c r="C206" s="77"/>
      <c r="D206" s="127">
        <v>99000</v>
      </c>
      <c r="E206" s="147">
        <f>E207</f>
        <v>0</v>
      </c>
    </row>
    <row r="207" spans="1:5" ht="60.2" hidden="1" x14ac:dyDescent="0.25">
      <c r="A207" s="78" t="s">
        <v>684</v>
      </c>
      <c r="B207" s="79" t="s">
        <v>685</v>
      </c>
      <c r="C207" s="79"/>
      <c r="D207" s="125">
        <v>99000</v>
      </c>
      <c r="E207" s="112">
        <f>E208</f>
        <v>0</v>
      </c>
    </row>
    <row r="208" spans="1:5" ht="30.2" hidden="1" x14ac:dyDescent="0.25">
      <c r="A208" s="17" t="s">
        <v>686</v>
      </c>
      <c r="B208" s="49" t="s">
        <v>687</v>
      </c>
      <c r="C208" s="49"/>
      <c r="D208" s="44">
        <v>99000</v>
      </c>
      <c r="E208" s="112">
        <f>E209</f>
        <v>0</v>
      </c>
    </row>
    <row r="209" spans="1:5" ht="45.95" hidden="1" thickBot="1" x14ac:dyDescent="0.3">
      <c r="A209" s="26" t="s">
        <v>477</v>
      </c>
      <c r="B209" s="50"/>
      <c r="C209" s="50" t="s">
        <v>478</v>
      </c>
      <c r="D209" s="130">
        <v>99000</v>
      </c>
      <c r="E209" s="149">
        <v>0</v>
      </c>
    </row>
    <row r="210" spans="1:5" ht="63.75" thickBot="1" x14ac:dyDescent="0.25">
      <c r="A210" s="29" t="s">
        <v>1001</v>
      </c>
      <c r="B210" s="80" t="s">
        <v>1002</v>
      </c>
      <c r="C210" s="80"/>
      <c r="D210" s="137">
        <v>148310019</v>
      </c>
      <c r="E210" s="138">
        <f>E211</f>
        <v>34371264.640000001</v>
      </c>
    </row>
    <row r="211" spans="1:5" ht="63" x14ac:dyDescent="0.2">
      <c r="A211" s="81" t="s">
        <v>1003</v>
      </c>
      <c r="B211" s="82" t="s">
        <v>1004</v>
      </c>
      <c r="C211" s="82"/>
      <c r="D211" s="123">
        <v>148310019</v>
      </c>
      <c r="E211" s="150">
        <f>E212+E228+E235+E245</f>
        <v>34371264.640000001</v>
      </c>
    </row>
    <row r="212" spans="1:5" ht="47.25" x14ac:dyDescent="0.2">
      <c r="A212" s="83" t="s">
        <v>1005</v>
      </c>
      <c r="B212" s="84" t="s">
        <v>1006</v>
      </c>
      <c r="C212" s="84"/>
      <c r="D212" s="151">
        <v>12275317</v>
      </c>
      <c r="E212" s="153">
        <f>E213+E216+E218+E221+E224+E226</f>
        <v>2813154.33</v>
      </c>
    </row>
    <row r="213" spans="1:5" x14ac:dyDescent="0.2">
      <c r="A213" s="17" t="s">
        <v>934</v>
      </c>
      <c r="B213" s="49" t="s">
        <v>1007</v>
      </c>
      <c r="C213" s="49"/>
      <c r="D213" s="44">
        <v>651168</v>
      </c>
      <c r="E213" s="112">
        <f>E214+E215</f>
        <v>155479.43</v>
      </c>
    </row>
    <row r="214" spans="1:5" ht="110.25" x14ac:dyDescent="0.2">
      <c r="A214" s="17" t="s">
        <v>541</v>
      </c>
      <c r="B214" s="49"/>
      <c r="C214" s="49" t="s">
        <v>542</v>
      </c>
      <c r="D214" s="44">
        <v>591168</v>
      </c>
      <c r="E214" s="112">
        <v>155479.43</v>
      </c>
    </row>
    <row r="215" spans="1:5" ht="45.2" hidden="1" x14ac:dyDescent="0.25">
      <c r="A215" s="17" t="s">
        <v>543</v>
      </c>
      <c r="B215" s="49"/>
      <c r="C215" s="49" t="s">
        <v>544</v>
      </c>
      <c r="D215" s="44">
        <v>60000</v>
      </c>
      <c r="E215" s="112">
        <v>0</v>
      </c>
    </row>
    <row r="216" spans="1:5" ht="31.5" x14ac:dyDescent="0.2">
      <c r="A216" s="17" t="s">
        <v>938</v>
      </c>
      <c r="B216" s="49" t="s">
        <v>1008</v>
      </c>
      <c r="C216" s="49"/>
      <c r="D216" s="44">
        <v>151580</v>
      </c>
      <c r="E216" s="112">
        <f>E217</f>
        <v>26863.08</v>
      </c>
    </row>
    <row r="217" spans="1:5" ht="47.25" x14ac:dyDescent="0.2">
      <c r="A217" s="17" t="s">
        <v>543</v>
      </c>
      <c r="B217" s="49"/>
      <c r="C217" s="49" t="s">
        <v>544</v>
      </c>
      <c r="D217" s="44">
        <v>151580</v>
      </c>
      <c r="E217" s="112">
        <v>26863.08</v>
      </c>
    </row>
    <row r="218" spans="1:5" ht="31.5" x14ac:dyDescent="0.2">
      <c r="A218" s="17" t="s">
        <v>1009</v>
      </c>
      <c r="B218" s="49" t="s">
        <v>1010</v>
      </c>
      <c r="C218" s="49"/>
      <c r="D218" s="44">
        <v>7488000</v>
      </c>
      <c r="E218" s="112">
        <f>E219+E220</f>
        <v>1819854.8</v>
      </c>
    </row>
    <row r="219" spans="1:5" ht="47.25" x14ac:dyDescent="0.2">
      <c r="A219" s="17" t="s">
        <v>543</v>
      </c>
      <c r="B219" s="49"/>
      <c r="C219" s="49" t="s">
        <v>544</v>
      </c>
      <c r="D219" s="44">
        <v>96000</v>
      </c>
      <c r="E219" s="112">
        <v>22857.03</v>
      </c>
    </row>
    <row r="220" spans="1:5" ht="31.5" x14ac:dyDescent="0.2">
      <c r="A220" s="17" t="s">
        <v>513</v>
      </c>
      <c r="B220" s="49"/>
      <c r="C220" s="49" t="s">
        <v>514</v>
      </c>
      <c r="D220" s="44">
        <v>7392000</v>
      </c>
      <c r="E220" s="112">
        <v>1796997.77</v>
      </c>
    </row>
    <row r="221" spans="1:5" ht="31.5" x14ac:dyDescent="0.2">
      <c r="A221" s="17" t="s">
        <v>1011</v>
      </c>
      <c r="B221" s="49" t="s">
        <v>1012</v>
      </c>
      <c r="C221" s="49"/>
      <c r="D221" s="44">
        <v>644300</v>
      </c>
      <c r="E221" s="112">
        <f>E222+E223</f>
        <v>159712.02000000002</v>
      </c>
    </row>
    <row r="222" spans="1:5" ht="47.25" x14ac:dyDescent="0.2">
      <c r="A222" s="17" t="s">
        <v>543</v>
      </c>
      <c r="B222" s="49"/>
      <c r="C222" s="49" t="s">
        <v>544</v>
      </c>
      <c r="D222" s="44">
        <v>8300</v>
      </c>
      <c r="E222" s="112">
        <v>2049.6</v>
      </c>
    </row>
    <row r="223" spans="1:5" ht="31.5" x14ac:dyDescent="0.2">
      <c r="A223" s="17" t="s">
        <v>513</v>
      </c>
      <c r="B223" s="49"/>
      <c r="C223" s="49" t="s">
        <v>514</v>
      </c>
      <c r="D223" s="44">
        <v>636000</v>
      </c>
      <c r="E223" s="112">
        <v>157662.42000000001</v>
      </c>
    </row>
    <row r="224" spans="1:5" ht="75.400000000000006" hidden="1" x14ac:dyDescent="0.25">
      <c r="A224" s="17" t="s">
        <v>1013</v>
      </c>
      <c r="B224" s="49" t="s">
        <v>1014</v>
      </c>
      <c r="C224" s="49"/>
      <c r="D224" s="44">
        <v>4860</v>
      </c>
      <c r="E224" s="112">
        <f>E225</f>
        <v>0</v>
      </c>
    </row>
    <row r="225" spans="1:5" ht="30.2" hidden="1" x14ac:dyDescent="0.25">
      <c r="A225" s="17" t="s">
        <v>513</v>
      </c>
      <c r="B225" s="49"/>
      <c r="C225" s="49" t="s">
        <v>514</v>
      </c>
      <c r="D225" s="44">
        <v>4860</v>
      </c>
      <c r="E225" s="112">
        <v>0</v>
      </c>
    </row>
    <row r="226" spans="1:5" ht="78.75" x14ac:dyDescent="0.2">
      <c r="A226" s="17" t="s">
        <v>1015</v>
      </c>
      <c r="B226" s="49" t="s">
        <v>1016</v>
      </c>
      <c r="C226" s="49"/>
      <c r="D226" s="44">
        <v>3335409</v>
      </c>
      <c r="E226" s="112">
        <f>E227</f>
        <v>651245</v>
      </c>
    </row>
    <row r="227" spans="1:5" ht="31.5" x14ac:dyDescent="0.2">
      <c r="A227" s="17" t="s">
        <v>513</v>
      </c>
      <c r="B227" s="49"/>
      <c r="C227" s="49" t="s">
        <v>514</v>
      </c>
      <c r="D227" s="44">
        <v>3335409</v>
      </c>
      <c r="E227" s="112">
        <v>651245</v>
      </c>
    </row>
    <row r="228" spans="1:5" ht="78.75" x14ac:dyDescent="0.2">
      <c r="A228" s="83" t="s">
        <v>1017</v>
      </c>
      <c r="B228" s="84" t="s">
        <v>1018</v>
      </c>
      <c r="C228" s="84"/>
      <c r="D228" s="151">
        <v>110162202</v>
      </c>
      <c r="E228" s="153">
        <f>E229+E231</f>
        <v>27772690.379999999</v>
      </c>
    </row>
    <row r="229" spans="1:5" ht="141.75" x14ac:dyDescent="0.2">
      <c r="A229" s="17" t="s">
        <v>1019</v>
      </c>
      <c r="B229" s="49" t="s">
        <v>1020</v>
      </c>
      <c r="C229" s="49"/>
      <c r="D229" s="44">
        <v>101355865</v>
      </c>
      <c r="E229" s="112">
        <f>E230</f>
        <v>25495000</v>
      </c>
    </row>
    <row r="230" spans="1:5" ht="63" x14ac:dyDescent="0.2">
      <c r="A230" s="17" t="s">
        <v>477</v>
      </c>
      <c r="B230" s="49"/>
      <c r="C230" s="49" t="s">
        <v>478</v>
      </c>
      <c r="D230" s="44">
        <v>101355865</v>
      </c>
      <c r="E230" s="112">
        <v>25495000</v>
      </c>
    </row>
    <row r="231" spans="1:5" ht="47.25" x14ac:dyDescent="0.2">
      <c r="A231" s="17" t="s">
        <v>1021</v>
      </c>
      <c r="B231" s="49" t="s">
        <v>1022</v>
      </c>
      <c r="C231" s="49"/>
      <c r="D231" s="44">
        <v>8806337</v>
      </c>
      <c r="E231" s="112">
        <f>E232+E233+E234</f>
        <v>2277690.38</v>
      </c>
    </row>
    <row r="232" spans="1:5" ht="110.25" x14ac:dyDescent="0.2">
      <c r="A232" s="17" t="s">
        <v>541</v>
      </c>
      <c r="B232" s="49"/>
      <c r="C232" s="49" t="s">
        <v>542</v>
      </c>
      <c r="D232" s="44">
        <v>7766337</v>
      </c>
      <c r="E232" s="112">
        <v>1968652.1</v>
      </c>
    </row>
    <row r="233" spans="1:5" ht="47.25" x14ac:dyDescent="0.2">
      <c r="A233" s="17" t="s">
        <v>543</v>
      </c>
      <c r="B233" s="49"/>
      <c r="C233" s="49" t="s">
        <v>544</v>
      </c>
      <c r="D233" s="44">
        <v>1039750</v>
      </c>
      <c r="E233" s="112">
        <v>308998.28000000003</v>
      </c>
    </row>
    <row r="234" spans="1:5" x14ac:dyDescent="0.2">
      <c r="A234" s="17" t="s">
        <v>563</v>
      </c>
      <c r="B234" s="49"/>
      <c r="C234" s="49" t="s">
        <v>564</v>
      </c>
      <c r="D234" s="44">
        <v>250</v>
      </c>
      <c r="E234" s="112">
        <v>40</v>
      </c>
    </row>
    <row r="235" spans="1:5" ht="63" x14ac:dyDescent="0.2">
      <c r="A235" s="83" t="s">
        <v>1023</v>
      </c>
      <c r="B235" s="84" t="s">
        <v>1024</v>
      </c>
      <c r="C235" s="84"/>
      <c r="D235" s="151">
        <v>25629500</v>
      </c>
      <c r="E235" s="152">
        <f>E236+E238+E241+E243</f>
        <v>3771581.9299999997</v>
      </c>
    </row>
    <row r="236" spans="1:5" ht="47.25" x14ac:dyDescent="0.2">
      <c r="A236" s="17" t="s">
        <v>1025</v>
      </c>
      <c r="B236" s="49" t="s">
        <v>1026</v>
      </c>
      <c r="C236" s="49"/>
      <c r="D236" s="44">
        <v>432000</v>
      </c>
      <c r="E236" s="112">
        <f>E237</f>
        <v>92000</v>
      </c>
    </row>
    <row r="237" spans="1:5" ht="31.5" x14ac:dyDescent="0.2">
      <c r="A237" s="17" t="s">
        <v>513</v>
      </c>
      <c r="B237" s="49"/>
      <c r="C237" s="49" t="s">
        <v>514</v>
      </c>
      <c r="D237" s="44">
        <v>432000</v>
      </c>
      <c r="E237" s="112">
        <v>92000</v>
      </c>
    </row>
    <row r="238" spans="1:5" ht="47.25" x14ac:dyDescent="0.2">
      <c r="A238" s="17" t="s">
        <v>1027</v>
      </c>
      <c r="B238" s="49" t="s">
        <v>1028</v>
      </c>
      <c r="C238" s="49"/>
      <c r="D238" s="44">
        <v>4758000</v>
      </c>
      <c r="E238" s="112">
        <f>E239+E240</f>
        <v>2340781.1599999997</v>
      </c>
    </row>
    <row r="239" spans="1:5" ht="47.25" x14ac:dyDescent="0.2">
      <c r="A239" s="17" t="s">
        <v>543</v>
      </c>
      <c r="B239" s="49"/>
      <c r="C239" s="49" t="s">
        <v>544</v>
      </c>
      <c r="D239" s="44">
        <v>48700</v>
      </c>
      <c r="E239" s="112">
        <v>26417.88</v>
      </c>
    </row>
    <row r="240" spans="1:5" ht="31.5" x14ac:dyDescent="0.2">
      <c r="A240" s="17" t="s">
        <v>513</v>
      </c>
      <c r="B240" s="49"/>
      <c r="C240" s="49" t="s">
        <v>514</v>
      </c>
      <c r="D240" s="44">
        <v>4709300</v>
      </c>
      <c r="E240" s="112">
        <v>2314363.2799999998</v>
      </c>
    </row>
    <row r="241" spans="1:5" ht="63" x14ac:dyDescent="0.2">
      <c r="A241" s="17" t="s">
        <v>1029</v>
      </c>
      <c r="B241" s="49" t="s">
        <v>1030</v>
      </c>
      <c r="C241" s="49"/>
      <c r="D241" s="44">
        <v>262304</v>
      </c>
      <c r="E241" s="112">
        <f>E242</f>
        <v>14700.77</v>
      </c>
    </row>
    <row r="242" spans="1:5" ht="47.25" x14ac:dyDescent="0.2">
      <c r="A242" s="17" t="s">
        <v>543</v>
      </c>
      <c r="B242" s="49"/>
      <c r="C242" s="49" t="s">
        <v>544</v>
      </c>
      <c r="D242" s="44">
        <v>262304</v>
      </c>
      <c r="E242" s="112">
        <v>14700.77</v>
      </c>
    </row>
    <row r="243" spans="1:5" ht="63" x14ac:dyDescent="0.2">
      <c r="A243" s="17" t="s">
        <v>1031</v>
      </c>
      <c r="B243" s="49" t="s">
        <v>1032</v>
      </c>
      <c r="C243" s="49"/>
      <c r="D243" s="44">
        <v>20177196</v>
      </c>
      <c r="E243" s="112">
        <f>E244</f>
        <v>1324100</v>
      </c>
    </row>
    <row r="244" spans="1:5" ht="31.5" x14ac:dyDescent="0.2">
      <c r="A244" s="17" t="s">
        <v>513</v>
      </c>
      <c r="B244" s="49"/>
      <c r="C244" s="49" t="s">
        <v>514</v>
      </c>
      <c r="D244" s="44">
        <v>20177196</v>
      </c>
      <c r="E244" s="112">
        <v>1324100</v>
      </c>
    </row>
    <row r="245" spans="1:5" ht="31.5" x14ac:dyDescent="0.2">
      <c r="A245" s="83" t="s">
        <v>1033</v>
      </c>
      <c r="B245" s="84" t="s">
        <v>1034</v>
      </c>
      <c r="C245" s="84"/>
      <c r="D245" s="151">
        <v>243000</v>
      </c>
      <c r="E245" s="153">
        <f>E246</f>
        <v>13838</v>
      </c>
    </row>
    <row r="246" spans="1:5" ht="63" x14ac:dyDescent="0.2">
      <c r="A246" s="17" t="s">
        <v>1035</v>
      </c>
      <c r="B246" s="49" t="s">
        <v>1036</v>
      </c>
      <c r="C246" s="49"/>
      <c r="D246" s="44">
        <v>243000</v>
      </c>
      <c r="E246" s="112">
        <f>E247</f>
        <v>13838</v>
      </c>
    </row>
    <row r="247" spans="1:5" ht="48" thickBot="1" x14ac:dyDescent="0.25">
      <c r="A247" s="26" t="s">
        <v>543</v>
      </c>
      <c r="B247" s="50"/>
      <c r="C247" s="50" t="s">
        <v>544</v>
      </c>
      <c r="D247" s="130">
        <v>243000</v>
      </c>
      <c r="E247" s="149">
        <v>13838</v>
      </c>
    </row>
    <row r="248" spans="1:5" ht="60.95" hidden="1" thickBot="1" x14ac:dyDescent="0.3">
      <c r="A248" s="29" t="s">
        <v>688</v>
      </c>
      <c r="B248" s="80" t="s">
        <v>689</v>
      </c>
      <c r="C248" s="80"/>
      <c r="D248" s="137">
        <v>40485000</v>
      </c>
      <c r="E248" s="138">
        <f>E249+E257+E266</f>
        <v>0</v>
      </c>
    </row>
    <row r="249" spans="1:5" ht="78.599999999999994" hidden="1" x14ac:dyDescent="0.25">
      <c r="A249" s="81" t="s">
        <v>690</v>
      </c>
      <c r="B249" s="82" t="s">
        <v>691</v>
      </c>
      <c r="C249" s="82"/>
      <c r="D249" s="123">
        <v>7850000</v>
      </c>
      <c r="E249" s="150">
        <f>E250+E254</f>
        <v>0</v>
      </c>
    </row>
    <row r="250" spans="1:5" ht="60.2" hidden="1" x14ac:dyDescent="0.25">
      <c r="A250" s="78" t="s">
        <v>692</v>
      </c>
      <c r="B250" s="79" t="s">
        <v>693</v>
      </c>
      <c r="C250" s="79"/>
      <c r="D250" s="125">
        <v>1550000</v>
      </c>
      <c r="E250" s="112">
        <f>E251</f>
        <v>0</v>
      </c>
    </row>
    <row r="251" spans="1:5" ht="30.2" hidden="1" x14ac:dyDescent="0.25">
      <c r="A251" s="17" t="s">
        <v>694</v>
      </c>
      <c r="B251" s="49" t="s">
        <v>695</v>
      </c>
      <c r="C251" s="49"/>
      <c r="D251" s="44">
        <v>1550000</v>
      </c>
      <c r="E251" s="112">
        <f>E252+E253</f>
        <v>0</v>
      </c>
    </row>
    <row r="252" spans="1:5" ht="45.2" hidden="1" x14ac:dyDescent="0.25">
      <c r="A252" s="17" t="s">
        <v>543</v>
      </c>
      <c r="B252" s="49"/>
      <c r="C252" s="49" t="s">
        <v>544</v>
      </c>
      <c r="D252" s="44">
        <v>250000</v>
      </c>
      <c r="E252" s="112">
        <v>0</v>
      </c>
    </row>
    <row r="253" spans="1:5" ht="45.2" hidden="1" x14ac:dyDescent="0.25">
      <c r="A253" s="17" t="s">
        <v>664</v>
      </c>
      <c r="B253" s="49"/>
      <c r="C253" s="49" t="s">
        <v>665</v>
      </c>
      <c r="D253" s="44">
        <v>1300000</v>
      </c>
      <c r="E253" s="112">
        <v>0</v>
      </c>
    </row>
    <row r="254" spans="1:5" ht="30.2" hidden="1" x14ac:dyDescent="0.25">
      <c r="A254" s="78" t="s">
        <v>696</v>
      </c>
      <c r="B254" s="79" t="s">
        <v>697</v>
      </c>
      <c r="C254" s="79"/>
      <c r="D254" s="125">
        <v>6300000</v>
      </c>
      <c r="E254" s="112">
        <f>E255</f>
        <v>0</v>
      </c>
    </row>
    <row r="255" spans="1:5" ht="60.2" hidden="1" x14ac:dyDescent="0.25">
      <c r="A255" s="17" t="s">
        <v>698</v>
      </c>
      <c r="B255" s="49" t="s">
        <v>699</v>
      </c>
      <c r="C255" s="49"/>
      <c r="D255" s="44">
        <v>6300000</v>
      </c>
      <c r="E255" s="112">
        <f>E256</f>
        <v>0</v>
      </c>
    </row>
    <row r="256" spans="1:5" ht="45.2" hidden="1" x14ac:dyDescent="0.25">
      <c r="A256" s="17" t="s">
        <v>477</v>
      </c>
      <c r="B256" s="49"/>
      <c r="C256" s="49" t="s">
        <v>478</v>
      </c>
      <c r="D256" s="44">
        <v>6300000</v>
      </c>
      <c r="E256" s="112">
        <v>0</v>
      </c>
    </row>
    <row r="257" spans="1:5" ht="78.599999999999994" hidden="1" x14ac:dyDescent="0.25">
      <c r="A257" s="76" t="s">
        <v>700</v>
      </c>
      <c r="B257" s="77" t="s">
        <v>701</v>
      </c>
      <c r="C257" s="77"/>
      <c r="D257" s="127">
        <v>29635000</v>
      </c>
      <c r="E257" s="147">
        <f>E258</f>
        <v>0</v>
      </c>
    </row>
    <row r="258" spans="1:5" ht="45.2" hidden="1" x14ac:dyDescent="0.25">
      <c r="A258" s="78" t="s">
        <v>702</v>
      </c>
      <c r="B258" s="79" t="s">
        <v>703</v>
      </c>
      <c r="C258" s="79"/>
      <c r="D258" s="125">
        <v>29635000</v>
      </c>
      <c r="E258" s="112">
        <f>E259+E262+E264</f>
        <v>0</v>
      </c>
    </row>
    <row r="259" spans="1:5" ht="45.2" hidden="1" x14ac:dyDescent="0.25">
      <c r="A259" s="17" t="s">
        <v>704</v>
      </c>
      <c r="B259" s="49" t="s">
        <v>705</v>
      </c>
      <c r="C259" s="49"/>
      <c r="D259" s="44">
        <v>1635000</v>
      </c>
      <c r="E259" s="112">
        <f>E260+E261</f>
        <v>0</v>
      </c>
    </row>
    <row r="260" spans="1:5" ht="45.2" hidden="1" x14ac:dyDescent="0.25">
      <c r="A260" s="17" t="s">
        <v>543</v>
      </c>
      <c r="B260" s="49"/>
      <c r="C260" s="49" t="s">
        <v>544</v>
      </c>
      <c r="D260" s="44">
        <v>277000</v>
      </c>
      <c r="E260" s="112">
        <v>0</v>
      </c>
    </row>
    <row r="261" spans="1:5" ht="45.2" hidden="1" x14ac:dyDescent="0.25">
      <c r="A261" s="17" t="s">
        <v>477</v>
      </c>
      <c r="B261" s="49"/>
      <c r="C261" s="49" t="s">
        <v>478</v>
      </c>
      <c r="D261" s="44">
        <v>1358000</v>
      </c>
      <c r="E261" s="112">
        <v>0</v>
      </c>
    </row>
    <row r="262" spans="1:5" ht="45.2" hidden="1" x14ac:dyDescent="0.25">
      <c r="A262" s="17" t="s">
        <v>706</v>
      </c>
      <c r="B262" s="49" t="s">
        <v>707</v>
      </c>
      <c r="C262" s="49"/>
      <c r="D262" s="44">
        <v>5600000</v>
      </c>
      <c r="E262" s="112">
        <f>E263</f>
        <v>0</v>
      </c>
    </row>
    <row r="263" spans="1:5" ht="45.2" hidden="1" x14ac:dyDescent="0.25">
      <c r="A263" s="17" t="s">
        <v>477</v>
      </c>
      <c r="B263" s="49"/>
      <c r="C263" s="49" t="s">
        <v>478</v>
      </c>
      <c r="D263" s="44">
        <v>5600000</v>
      </c>
      <c r="E263" s="112">
        <v>0</v>
      </c>
    </row>
    <row r="264" spans="1:5" ht="45.2" hidden="1" x14ac:dyDescent="0.25">
      <c r="A264" s="17" t="s">
        <v>706</v>
      </c>
      <c r="B264" s="49" t="s">
        <v>708</v>
      </c>
      <c r="C264" s="49"/>
      <c r="D264" s="44">
        <v>22400000</v>
      </c>
      <c r="E264" s="112">
        <f>E265</f>
        <v>0</v>
      </c>
    </row>
    <row r="265" spans="1:5" ht="45.2" hidden="1" x14ac:dyDescent="0.25">
      <c r="A265" s="17" t="s">
        <v>477</v>
      </c>
      <c r="B265" s="49"/>
      <c r="C265" s="49" t="s">
        <v>478</v>
      </c>
      <c r="D265" s="44">
        <v>22400000</v>
      </c>
      <c r="E265" s="112">
        <v>0</v>
      </c>
    </row>
    <row r="266" spans="1:5" ht="62.85" hidden="1" x14ac:dyDescent="0.25">
      <c r="A266" s="76" t="s">
        <v>709</v>
      </c>
      <c r="B266" s="77" t="s">
        <v>710</v>
      </c>
      <c r="C266" s="77"/>
      <c r="D266" s="127">
        <v>3000000</v>
      </c>
      <c r="E266" s="147">
        <f>E267</f>
        <v>0</v>
      </c>
    </row>
    <row r="267" spans="1:5" ht="45.2" hidden="1" x14ac:dyDescent="0.25">
      <c r="A267" s="78" t="s">
        <v>711</v>
      </c>
      <c r="B267" s="79" t="s">
        <v>712</v>
      </c>
      <c r="C267" s="79"/>
      <c r="D267" s="125">
        <v>3000000</v>
      </c>
      <c r="E267" s="112">
        <f>E268</f>
        <v>0</v>
      </c>
    </row>
    <row r="268" spans="1:5" ht="45.2" hidden="1" x14ac:dyDescent="0.25">
      <c r="A268" s="17" t="s">
        <v>713</v>
      </c>
      <c r="B268" s="49" t="s">
        <v>714</v>
      </c>
      <c r="C268" s="49"/>
      <c r="D268" s="44">
        <v>3000000</v>
      </c>
      <c r="E268" s="112">
        <f>E269</f>
        <v>0</v>
      </c>
    </row>
    <row r="269" spans="1:5" ht="45.95" hidden="1" thickBot="1" x14ac:dyDescent="0.3">
      <c r="A269" s="26" t="s">
        <v>543</v>
      </c>
      <c r="B269" s="50"/>
      <c r="C269" s="50" t="s">
        <v>544</v>
      </c>
      <c r="D269" s="130">
        <v>3000000</v>
      </c>
      <c r="E269" s="149">
        <v>0</v>
      </c>
    </row>
    <row r="270" spans="1:5" ht="53.25" customHeight="1" thickBot="1" x14ac:dyDescent="0.25">
      <c r="A270" s="29" t="s">
        <v>715</v>
      </c>
      <c r="B270" s="80" t="s">
        <v>716</v>
      </c>
      <c r="C270" s="80"/>
      <c r="D270" s="137">
        <v>22142000</v>
      </c>
      <c r="E270" s="138">
        <f>E271+E277</f>
        <v>4015575.6300000004</v>
      </c>
    </row>
    <row r="271" spans="1:5" ht="63" x14ac:dyDescent="0.2">
      <c r="A271" s="81" t="s">
        <v>717</v>
      </c>
      <c r="B271" s="82" t="s">
        <v>718</v>
      </c>
      <c r="C271" s="82"/>
      <c r="D271" s="123">
        <v>17442000</v>
      </c>
      <c r="E271" s="150">
        <f>E272</f>
        <v>4015575.6300000004</v>
      </c>
    </row>
    <row r="272" spans="1:5" ht="78.75" x14ac:dyDescent="0.2">
      <c r="A272" s="78" t="s">
        <v>719</v>
      </c>
      <c r="B272" s="79" t="s">
        <v>720</v>
      </c>
      <c r="C272" s="79"/>
      <c r="D272" s="125">
        <v>17442000</v>
      </c>
      <c r="E272" s="112">
        <f>E273+E275</f>
        <v>4015575.6300000004</v>
      </c>
    </row>
    <row r="273" spans="1:5" ht="47.25" x14ac:dyDescent="0.2">
      <c r="A273" s="17" t="s">
        <v>721</v>
      </c>
      <c r="B273" s="49" t="s">
        <v>722</v>
      </c>
      <c r="C273" s="49"/>
      <c r="D273" s="44">
        <v>15962000</v>
      </c>
      <c r="E273" s="112">
        <f>E274</f>
        <v>3893600.43</v>
      </c>
    </row>
    <row r="274" spans="1:5" ht="47.25" x14ac:dyDescent="0.2">
      <c r="A274" s="17" t="s">
        <v>543</v>
      </c>
      <c r="B274" s="49"/>
      <c r="C274" s="49" t="s">
        <v>544</v>
      </c>
      <c r="D274" s="44">
        <v>15962000</v>
      </c>
      <c r="E274" s="112">
        <v>3893600.43</v>
      </c>
    </row>
    <row r="275" spans="1:5" ht="63" x14ac:dyDescent="0.2">
      <c r="A275" s="17" t="s">
        <v>723</v>
      </c>
      <c r="B275" s="49" t="s">
        <v>724</v>
      </c>
      <c r="C275" s="49"/>
      <c r="D275" s="44">
        <v>1480000</v>
      </c>
      <c r="E275" s="112">
        <f>E276</f>
        <v>121975.2</v>
      </c>
    </row>
    <row r="276" spans="1:5" ht="48" thickBot="1" x14ac:dyDescent="0.25">
      <c r="A276" s="17" t="s">
        <v>543</v>
      </c>
      <c r="B276" s="49"/>
      <c r="C276" s="49" t="s">
        <v>544</v>
      </c>
      <c r="D276" s="44">
        <v>1480000</v>
      </c>
      <c r="E276" s="112">
        <v>121975.2</v>
      </c>
    </row>
    <row r="277" spans="1:5" ht="47.1" hidden="1" x14ac:dyDescent="0.25">
      <c r="A277" s="76" t="s">
        <v>725</v>
      </c>
      <c r="B277" s="77" t="s">
        <v>726</v>
      </c>
      <c r="C277" s="77"/>
      <c r="D277" s="127">
        <v>4700000</v>
      </c>
      <c r="E277" s="147">
        <f>E278</f>
        <v>0</v>
      </c>
    </row>
    <row r="278" spans="1:5" ht="45.2" hidden="1" x14ac:dyDescent="0.25">
      <c r="A278" s="78" t="s">
        <v>727</v>
      </c>
      <c r="B278" s="79" t="s">
        <v>728</v>
      </c>
      <c r="C278" s="79"/>
      <c r="D278" s="125">
        <v>4700000</v>
      </c>
      <c r="E278" s="112">
        <f>E279</f>
        <v>0</v>
      </c>
    </row>
    <row r="279" spans="1:5" ht="45.2" hidden="1" x14ac:dyDescent="0.25">
      <c r="A279" s="17" t="s">
        <v>729</v>
      </c>
      <c r="B279" s="49" t="s">
        <v>730</v>
      </c>
      <c r="C279" s="49"/>
      <c r="D279" s="44">
        <v>4700000</v>
      </c>
      <c r="E279" s="112">
        <f>E280</f>
        <v>0</v>
      </c>
    </row>
    <row r="280" spans="1:5" ht="45.95" hidden="1" thickBot="1" x14ac:dyDescent="0.3">
      <c r="A280" s="26" t="s">
        <v>543</v>
      </c>
      <c r="B280" s="50"/>
      <c r="C280" s="50" t="s">
        <v>544</v>
      </c>
      <c r="D280" s="130">
        <v>4700000</v>
      </c>
      <c r="E280" s="149">
        <v>0</v>
      </c>
    </row>
    <row r="281" spans="1:5" ht="80.25" hidden="1" customHeight="1" thickBot="1" x14ac:dyDescent="0.3">
      <c r="A281" s="29" t="s">
        <v>731</v>
      </c>
      <c r="B281" s="80" t="s">
        <v>732</v>
      </c>
      <c r="C281" s="80"/>
      <c r="D281" s="137">
        <v>2960000</v>
      </c>
      <c r="E281" s="138">
        <f>E282</f>
        <v>0</v>
      </c>
    </row>
    <row r="282" spans="1:5" ht="109.5" hidden="1" customHeight="1" x14ac:dyDescent="0.25">
      <c r="A282" s="81" t="s">
        <v>733</v>
      </c>
      <c r="B282" s="82" t="s">
        <v>734</v>
      </c>
      <c r="C282" s="82"/>
      <c r="D282" s="123">
        <v>2960000</v>
      </c>
      <c r="E282" s="150">
        <f>E283</f>
        <v>0</v>
      </c>
    </row>
    <row r="283" spans="1:5" ht="75.400000000000006" hidden="1" x14ac:dyDescent="0.25">
      <c r="A283" s="78" t="s">
        <v>735</v>
      </c>
      <c r="B283" s="79" t="s">
        <v>736</v>
      </c>
      <c r="C283" s="79"/>
      <c r="D283" s="125">
        <v>2960000</v>
      </c>
      <c r="E283" s="112">
        <f>E284+E286+E288</f>
        <v>0</v>
      </c>
    </row>
    <row r="284" spans="1:5" ht="30.2" hidden="1" x14ac:dyDescent="0.25">
      <c r="A284" s="17" t="s">
        <v>737</v>
      </c>
      <c r="B284" s="49" t="s">
        <v>738</v>
      </c>
      <c r="C284" s="49"/>
      <c r="D284" s="44">
        <v>200000</v>
      </c>
      <c r="E284" s="112">
        <f>E285</f>
        <v>0</v>
      </c>
    </row>
    <row r="285" spans="1:5" ht="45.2" hidden="1" x14ac:dyDescent="0.25">
      <c r="A285" s="17" t="s">
        <v>477</v>
      </c>
      <c r="B285" s="49"/>
      <c r="C285" s="49" t="s">
        <v>478</v>
      </c>
      <c r="D285" s="44">
        <v>200000</v>
      </c>
      <c r="E285" s="112">
        <v>0</v>
      </c>
    </row>
    <row r="286" spans="1:5" ht="45.2" hidden="1" x14ac:dyDescent="0.25">
      <c r="A286" s="17" t="s">
        <v>739</v>
      </c>
      <c r="B286" s="49" t="s">
        <v>740</v>
      </c>
      <c r="C286" s="49"/>
      <c r="D286" s="44">
        <v>760000</v>
      </c>
      <c r="E286" s="112">
        <f>E287</f>
        <v>0</v>
      </c>
    </row>
    <row r="287" spans="1:5" ht="45.2" hidden="1" x14ac:dyDescent="0.25">
      <c r="A287" s="17" t="s">
        <v>477</v>
      </c>
      <c r="B287" s="49"/>
      <c r="C287" s="49" t="s">
        <v>478</v>
      </c>
      <c r="D287" s="44">
        <v>760000</v>
      </c>
      <c r="E287" s="112">
        <v>0</v>
      </c>
    </row>
    <row r="288" spans="1:5" ht="15" hidden="1" x14ac:dyDescent="0.25">
      <c r="A288" s="17" t="s">
        <v>741</v>
      </c>
      <c r="B288" s="49" t="s">
        <v>742</v>
      </c>
      <c r="C288" s="49"/>
      <c r="D288" s="44">
        <v>2000000</v>
      </c>
      <c r="E288" s="112">
        <f>E289</f>
        <v>0</v>
      </c>
    </row>
    <row r="289" spans="1:5" ht="45.95" hidden="1" thickBot="1" x14ac:dyDescent="0.3">
      <c r="A289" s="26" t="s">
        <v>477</v>
      </c>
      <c r="B289" s="50"/>
      <c r="C289" s="50" t="s">
        <v>478</v>
      </c>
      <c r="D289" s="130">
        <v>2000000</v>
      </c>
      <c r="E289" s="149">
        <v>0</v>
      </c>
    </row>
    <row r="290" spans="1:5" ht="79.5" thickBot="1" x14ac:dyDescent="0.25">
      <c r="A290" s="29" t="s">
        <v>743</v>
      </c>
      <c r="B290" s="80" t="s">
        <v>744</v>
      </c>
      <c r="C290" s="80"/>
      <c r="D290" s="137">
        <v>7609800</v>
      </c>
      <c r="E290" s="138">
        <f>E291+E298</f>
        <v>391670</v>
      </c>
    </row>
    <row r="291" spans="1:5" ht="110.25" x14ac:dyDescent="0.2">
      <c r="A291" s="81" t="s">
        <v>745</v>
      </c>
      <c r="B291" s="82" t="s">
        <v>746</v>
      </c>
      <c r="C291" s="82"/>
      <c r="D291" s="123">
        <v>500000</v>
      </c>
      <c r="E291" s="150">
        <f>E292+E295</f>
        <v>75516</v>
      </c>
    </row>
    <row r="292" spans="1:5" ht="60.2" hidden="1" x14ac:dyDescent="0.25">
      <c r="A292" s="78" t="s">
        <v>747</v>
      </c>
      <c r="B292" s="79" t="s">
        <v>748</v>
      </c>
      <c r="C292" s="79"/>
      <c r="D292" s="125">
        <v>200000</v>
      </c>
      <c r="E292" s="112">
        <f>E293</f>
        <v>0</v>
      </c>
    </row>
    <row r="293" spans="1:5" ht="30.2" hidden="1" x14ac:dyDescent="0.25">
      <c r="A293" s="17" t="s">
        <v>749</v>
      </c>
      <c r="B293" s="49" t="s">
        <v>750</v>
      </c>
      <c r="C293" s="49"/>
      <c r="D293" s="44">
        <v>200000</v>
      </c>
      <c r="E293" s="112">
        <f>E294</f>
        <v>0</v>
      </c>
    </row>
    <row r="294" spans="1:5" ht="45.2" hidden="1" x14ac:dyDescent="0.25">
      <c r="A294" s="17" t="s">
        <v>477</v>
      </c>
      <c r="B294" s="49"/>
      <c r="C294" s="49" t="s">
        <v>478</v>
      </c>
      <c r="D294" s="44">
        <v>200000</v>
      </c>
      <c r="E294" s="112">
        <v>0</v>
      </c>
    </row>
    <row r="295" spans="1:5" ht="94.7" customHeight="1" x14ac:dyDescent="0.2">
      <c r="A295" s="78" t="s">
        <v>751</v>
      </c>
      <c r="B295" s="79" t="s">
        <v>752</v>
      </c>
      <c r="C295" s="79"/>
      <c r="D295" s="125">
        <v>300000</v>
      </c>
      <c r="E295" s="148">
        <f>E296</f>
        <v>75516</v>
      </c>
    </row>
    <row r="296" spans="1:5" ht="31.5" x14ac:dyDescent="0.2">
      <c r="A296" s="17" t="s">
        <v>753</v>
      </c>
      <c r="B296" s="49" t="s">
        <v>754</v>
      </c>
      <c r="C296" s="49"/>
      <c r="D296" s="44">
        <v>300000</v>
      </c>
      <c r="E296" s="112">
        <f>E297</f>
        <v>75516</v>
      </c>
    </row>
    <row r="297" spans="1:5" ht="110.25" x14ac:dyDescent="0.2">
      <c r="A297" s="17" t="s">
        <v>541</v>
      </c>
      <c r="B297" s="49"/>
      <c r="C297" s="49" t="s">
        <v>542</v>
      </c>
      <c r="D297" s="44">
        <v>300000</v>
      </c>
      <c r="E297" s="112">
        <v>75516</v>
      </c>
    </row>
    <row r="298" spans="1:5" ht="78.75" x14ac:dyDescent="0.2">
      <c r="A298" s="76" t="s">
        <v>755</v>
      </c>
      <c r="B298" s="77" t="s">
        <v>756</v>
      </c>
      <c r="C298" s="77"/>
      <c r="D298" s="127">
        <v>7109800</v>
      </c>
      <c r="E298" s="147">
        <f>E299+E302+E305</f>
        <v>316154</v>
      </c>
    </row>
    <row r="299" spans="1:5" ht="47.25" x14ac:dyDescent="0.2">
      <c r="A299" s="78" t="s">
        <v>1038</v>
      </c>
      <c r="B299" s="79" t="s">
        <v>1039</v>
      </c>
      <c r="C299" s="79"/>
      <c r="D299" s="125">
        <v>4658400</v>
      </c>
      <c r="E299" s="112">
        <f>E300</f>
        <v>181600</v>
      </c>
    </row>
    <row r="300" spans="1:5" ht="31.5" x14ac:dyDescent="0.2">
      <c r="A300" s="17" t="s">
        <v>759</v>
      </c>
      <c r="B300" s="49" t="s">
        <v>1040</v>
      </c>
      <c r="C300" s="49"/>
      <c r="D300" s="44">
        <v>4658400</v>
      </c>
      <c r="E300" s="112">
        <f>E301</f>
        <v>181600</v>
      </c>
    </row>
    <row r="301" spans="1:5" ht="47.25" x14ac:dyDescent="0.2">
      <c r="A301" s="17" t="s">
        <v>543</v>
      </c>
      <c r="B301" s="49"/>
      <c r="C301" s="49" t="s">
        <v>544</v>
      </c>
      <c r="D301" s="44">
        <v>4658400</v>
      </c>
      <c r="E301" s="112">
        <v>181600</v>
      </c>
    </row>
    <row r="302" spans="1:5" ht="78.75" x14ac:dyDescent="0.2">
      <c r="A302" s="78" t="s">
        <v>757</v>
      </c>
      <c r="B302" s="79" t="s">
        <v>758</v>
      </c>
      <c r="C302" s="79"/>
      <c r="D302" s="125">
        <v>448000</v>
      </c>
      <c r="E302" s="112">
        <f>E303</f>
        <v>53800</v>
      </c>
    </row>
    <row r="303" spans="1:5" ht="31.5" x14ac:dyDescent="0.2">
      <c r="A303" s="17" t="s">
        <v>759</v>
      </c>
      <c r="B303" s="49" t="s">
        <v>760</v>
      </c>
      <c r="C303" s="49"/>
      <c r="D303" s="44">
        <v>448000</v>
      </c>
      <c r="E303" s="112">
        <f>E304</f>
        <v>53800</v>
      </c>
    </row>
    <row r="304" spans="1:5" ht="47.25" x14ac:dyDescent="0.2">
      <c r="A304" s="17" t="s">
        <v>543</v>
      </c>
      <c r="B304" s="49"/>
      <c r="C304" s="49" t="s">
        <v>544</v>
      </c>
      <c r="D304" s="44">
        <v>448000</v>
      </c>
      <c r="E304" s="112">
        <v>53800</v>
      </c>
    </row>
    <row r="305" spans="1:5" ht="63" x14ac:dyDescent="0.2">
      <c r="A305" s="78" t="s">
        <v>761</v>
      </c>
      <c r="B305" s="79" t="s">
        <v>762</v>
      </c>
      <c r="C305" s="79"/>
      <c r="D305" s="125">
        <v>2003400</v>
      </c>
      <c r="E305" s="112">
        <f>E306</f>
        <v>80754</v>
      </c>
    </row>
    <row r="306" spans="1:5" ht="31.5" x14ac:dyDescent="0.2">
      <c r="A306" s="17" t="s">
        <v>759</v>
      </c>
      <c r="B306" s="49" t="s">
        <v>763</v>
      </c>
      <c r="C306" s="49"/>
      <c r="D306" s="44">
        <v>2003400</v>
      </c>
      <c r="E306" s="112">
        <f>E307</f>
        <v>80754</v>
      </c>
    </row>
    <row r="307" spans="1:5" ht="48" thickBot="1" x14ac:dyDescent="0.25">
      <c r="A307" s="26" t="s">
        <v>543</v>
      </c>
      <c r="B307" s="50"/>
      <c r="C307" s="50" t="s">
        <v>544</v>
      </c>
      <c r="D307" s="130">
        <v>2003400</v>
      </c>
      <c r="E307" s="149">
        <v>80754</v>
      </c>
    </row>
    <row r="308" spans="1:5" ht="60.95" hidden="1" thickBot="1" x14ac:dyDescent="0.3">
      <c r="A308" s="29" t="s">
        <v>764</v>
      </c>
      <c r="B308" s="80" t="s">
        <v>765</v>
      </c>
      <c r="C308" s="80"/>
      <c r="D308" s="137">
        <v>500000</v>
      </c>
      <c r="E308" s="138">
        <f>E309</f>
        <v>0</v>
      </c>
    </row>
    <row r="309" spans="1:5" ht="47.1" hidden="1" x14ac:dyDescent="0.25">
      <c r="A309" s="81" t="s">
        <v>766</v>
      </c>
      <c r="B309" s="82" t="s">
        <v>767</v>
      </c>
      <c r="C309" s="82"/>
      <c r="D309" s="123">
        <v>500000</v>
      </c>
      <c r="E309" s="150">
        <f>E310</f>
        <v>0</v>
      </c>
    </row>
    <row r="310" spans="1:5" ht="30.2" hidden="1" x14ac:dyDescent="0.25">
      <c r="A310" s="78" t="s">
        <v>768</v>
      </c>
      <c r="B310" s="79" t="s">
        <v>769</v>
      </c>
      <c r="C310" s="79"/>
      <c r="D310" s="125">
        <v>500000</v>
      </c>
      <c r="E310" s="112">
        <f>E311</f>
        <v>0</v>
      </c>
    </row>
    <row r="311" spans="1:5" ht="30.2" hidden="1" x14ac:dyDescent="0.25">
      <c r="A311" s="17" t="s">
        <v>770</v>
      </c>
      <c r="B311" s="49" t="s">
        <v>771</v>
      </c>
      <c r="C311" s="49"/>
      <c r="D311" s="44">
        <v>500000</v>
      </c>
      <c r="E311" s="112">
        <f>E312</f>
        <v>0</v>
      </c>
    </row>
    <row r="312" spans="1:5" hidden="1" thickBot="1" x14ac:dyDescent="0.3">
      <c r="A312" s="26" t="s">
        <v>563</v>
      </c>
      <c r="B312" s="50"/>
      <c r="C312" s="50" t="s">
        <v>564</v>
      </c>
      <c r="D312" s="130">
        <v>500000</v>
      </c>
      <c r="E312" s="149">
        <v>0</v>
      </c>
    </row>
    <row r="313" spans="1:5" ht="63.75" thickBot="1" x14ac:dyDescent="0.25">
      <c r="A313" s="29" t="s">
        <v>772</v>
      </c>
      <c r="B313" s="80" t="s">
        <v>773</v>
      </c>
      <c r="C313" s="80"/>
      <c r="D313" s="137">
        <v>6181322</v>
      </c>
      <c r="E313" s="138">
        <f>E314+E320</f>
        <v>24795</v>
      </c>
    </row>
    <row r="314" spans="1:5" ht="63" x14ac:dyDescent="0.2">
      <c r="A314" s="81" t="s">
        <v>774</v>
      </c>
      <c r="B314" s="82" t="s">
        <v>775</v>
      </c>
      <c r="C314" s="82"/>
      <c r="D314" s="123">
        <v>3645000</v>
      </c>
      <c r="E314" s="150">
        <f>E315</f>
        <v>24795</v>
      </c>
    </row>
    <row r="315" spans="1:5" ht="78.75" x14ac:dyDescent="0.2">
      <c r="A315" s="78" t="s">
        <v>776</v>
      </c>
      <c r="B315" s="79" t="s">
        <v>777</v>
      </c>
      <c r="C315" s="79"/>
      <c r="D315" s="125">
        <v>3645000</v>
      </c>
      <c r="E315" s="112">
        <f>E316</f>
        <v>24795</v>
      </c>
    </row>
    <row r="316" spans="1:5" ht="31.5" x14ac:dyDescent="0.2">
      <c r="A316" s="17" t="s">
        <v>778</v>
      </c>
      <c r="B316" s="49" t="s">
        <v>779</v>
      </c>
      <c r="C316" s="49"/>
      <c r="D316" s="44">
        <v>45000</v>
      </c>
      <c r="E316" s="112">
        <f>E317</f>
        <v>24795</v>
      </c>
    </row>
    <row r="317" spans="1:5" ht="48" thickBot="1" x14ac:dyDescent="0.25">
      <c r="A317" s="17" t="s">
        <v>543</v>
      </c>
      <c r="B317" s="49"/>
      <c r="C317" s="49" t="s">
        <v>544</v>
      </c>
      <c r="D317" s="44">
        <v>45000</v>
      </c>
      <c r="E317" s="112">
        <v>24795</v>
      </c>
    </row>
    <row r="318" spans="1:5" ht="30.2" hidden="1" x14ac:dyDescent="0.25">
      <c r="A318" s="17" t="s">
        <v>780</v>
      </c>
      <c r="B318" s="49" t="s">
        <v>781</v>
      </c>
      <c r="C318" s="49"/>
      <c r="D318" s="44">
        <v>3600000</v>
      </c>
      <c r="E318" s="112"/>
    </row>
    <row r="319" spans="1:5" ht="45.2" hidden="1" x14ac:dyDescent="0.25">
      <c r="A319" s="17" t="s">
        <v>543</v>
      </c>
      <c r="B319" s="49"/>
      <c r="C319" s="49" t="s">
        <v>544</v>
      </c>
      <c r="D319" s="44">
        <v>3600000</v>
      </c>
      <c r="E319" s="112">
        <v>0</v>
      </c>
    </row>
    <row r="320" spans="1:5" ht="47.1" hidden="1" x14ac:dyDescent="0.25">
      <c r="A320" s="76" t="s">
        <v>782</v>
      </c>
      <c r="B320" s="77" t="s">
        <v>783</v>
      </c>
      <c r="C320" s="77"/>
      <c r="D320" s="127">
        <v>2536322</v>
      </c>
      <c r="E320" s="147">
        <f>E321</f>
        <v>0</v>
      </c>
    </row>
    <row r="321" spans="1:5" ht="30.2" hidden="1" x14ac:dyDescent="0.25">
      <c r="A321" s="78" t="s">
        <v>784</v>
      </c>
      <c r="B321" s="79" t="s">
        <v>785</v>
      </c>
      <c r="C321" s="79"/>
      <c r="D321" s="125">
        <v>2536322</v>
      </c>
      <c r="E321" s="112">
        <f>E322+E324</f>
        <v>0</v>
      </c>
    </row>
    <row r="322" spans="1:5" ht="30.2" hidden="1" x14ac:dyDescent="0.25">
      <c r="A322" s="17" t="s">
        <v>786</v>
      </c>
      <c r="B322" s="49" t="s">
        <v>787</v>
      </c>
      <c r="C322" s="49"/>
      <c r="D322" s="44">
        <v>126591</v>
      </c>
      <c r="E322" s="112">
        <f>E323</f>
        <v>0</v>
      </c>
    </row>
    <row r="323" spans="1:5" ht="45.2" hidden="1" x14ac:dyDescent="0.25">
      <c r="A323" s="17" t="s">
        <v>543</v>
      </c>
      <c r="B323" s="49"/>
      <c r="C323" s="49" t="s">
        <v>544</v>
      </c>
      <c r="D323" s="44">
        <v>126591</v>
      </c>
      <c r="E323" s="112">
        <v>0</v>
      </c>
    </row>
    <row r="324" spans="1:5" ht="30.2" hidden="1" x14ac:dyDescent="0.25">
      <c r="A324" s="17" t="s">
        <v>788</v>
      </c>
      <c r="B324" s="49" t="s">
        <v>789</v>
      </c>
      <c r="C324" s="49"/>
      <c r="D324" s="44">
        <v>2409731</v>
      </c>
      <c r="E324" s="112">
        <f>E325</f>
        <v>0</v>
      </c>
    </row>
    <row r="325" spans="1:5" ht="45.95" hidden="1" thickBot="1" x14ac:dyDescent="0.3">
      <c r="A325" s="26" t="s">
        <v>543</v>
      </c>
      <c r="B325" s="50"/>
      <c r="C325" s="50" t="s">
        <v>544</v>
      </c>
      <c r="D325" s="130">
        <v>2409731</v>
      </c>
      <c r="E325" s="149">
        <v>0</v>
      </c>
    </row>
    <row r="326" spans="1:5" ht="63.75" thickBot="1" x14ac:dyDescent="0.25">
      <c r="A326" s="29" t="s">
        <v>790</v>
      </c>
      <c r="B326" s="80" t="s">
        <v>791</v>
      </c>
      <c r="C326" s="80"/>
      <c r="D326" s="137">
        <v>83198086</v>
      </c>
      <c r="E326" s="138">
        <f>E327+E342+E348+E352</f>
        <v>17533650.039999999</v>
      </c>
    </row>
    <row r="327" spans="1:5" ht="63" x14ac:dyDescent="0.2">
      <c r="A327" s="81" t="s">
        <v>792</v>
      </c>
      <c r="B327" s="82" t="s">
        <v>793</v>
      </c>
      <c r="C327" s="82"/>
      <c r="D327" s="123">
        <v>59425792</v>
      </c>
      <c r="E327" s="150">
        <f>E328+E334+E339</f>
        <v>9190695.6500000004</v>
      </c>
    </row>
    <row r="328" spans="1:5" ht="63" x14ac:dyDescent="0.2">
      <c r="A328" s="78" t="s">
        <v>794</v>
      </c>
      <c r="B328" s="79" t="s">
        <v>795</v>
      </c>
      <c r="C328" s="79"/>
      <c r="D328" s="125">
        <v>38000000</v>
      </c>
      <c r="E328" s="148">
        <f>E329</f>
        <v>8356432.96</v>
      </c>
    </row>
    <row r="329" spans="1:5" ht="47.25" x14ac:dyDescent="0.2">
      <c r="A329" s="17" t="s">
        <v>796</v>
      </c>
      <c r="B329" s="49" t="s">
        <v>797</v>
      </c>
      <c r="C329" s="49"/>
      <c r="D329" s="44">
        <v>38000000</v>
      </c>
      <c r="E329" s="112">
        <f>E330+E331+E332+E333</f>
        <v>8356432.96</v>
      </c>
    </row>
    <row r="330" spans="1:5" ht="110.25" x14ac:dyDescent="0.2">
      <c r="A330" s="17" t="s">
        <v>541</v>
      </c>
      <c r="B330" s="49"/>
      <c r="C330" s="49" t="s">
        <v>542</v>
      </c>
      <c r="D330" s="44">
        <v>34440442</v>
      </c>
      <c r="E330" s="112">
        <v>7766613.2400000002</v>
      </c>
    </row>
    <row r="331" spans="1:5" ht="47.25" x14ac:dyDescent="0.2">
      <c r="A331" s="17" t="s">
        <v>543</v>
      </c>
      <c r="B331" s="49"/>
      <c r="C331" s="49" t="s">
        <v>544</v>
      </c>
      <c r="D331" s="44">
        <v>2260270</v>
      </c>
      <c r="E331" s="112">
        <v>522875.02</v>
      </c>
    </row>
    <row r="332" spans="1:5" ht="63" x14ac:dyDescent="0.2">
      <c r="A332" s="17" t="s">
        <v>477</v>
      </c>
      <c r="B332" s="49"/>
      <c r="C332" s="49" t="s">
        <v>478</v>
      </c>
      <c r="D332" s="44">
        <v>1176488</v>
      </c>
      <c r="E332" s="112">
        <v>66689.7</v>
      </c>
    </row>
    <row r="333" spans="1:5" x14ac:dyDescent="0.2">
      <c r="A333" s="17" t="s">
        <v>563</v>
      </c>
      <c r="B333" s="49"/>
      <c r="C333" s="49" t="s">
        <v>564</v>
      </c>
      <c r="D333" s="44">
        <v>122800</v>
      </c>
      <c r="E333" s="112">
        <v>255</v>
      </c>
    </row>
    <row r="334" spans="1:5" ht="47.25" x14ac:dyDescent="0.2">
      <c r="A334" s="78" t="s">
        <v>798</v>
      </c>
      <c r="B334" s="79" t="s">
        <v>799</v>
      </c>
      <c r="C334" s="79"/>
      <c r="D334" s="125">
        <v>14934511</v>
      </c>
      <c r="E334" s="148">
        <f>E335</f>
        <v>834262.69</v>
      </c>
    </row>
    <row r="335" spans="1:5" ht="31.5" x14ac:dyDescent="0.2">
      <c r="A335" s="17" t="s">
        <v>786</v>
      </c>
      <c r="B335" s="49" t="s">
        <v>800</v>
      </c>
      <c r="C335" s="49"/>
      <c r="D335" s="44">
        <v>14737841</v>
      </c>
      <c r="E335" s="112">
        <f>E336</f>
        <v>834262.69</v>
      </c>
    </row>
    <row r="336" spans="1:5" ht="47.25" x14ac:dyDescent="0.2">
      <c r="A336" s="17" t="s">
        <v>543</v>
      </c>
      <c r="B336" s="49"/>
      <c r="C336" s="49" t="s">
        <v>544</v>
      </c>
      <c r="D336" s="44">
        <v>14737841</v>
      </c>
      <c r="E336" s="112">
        <v>834262.69</v>
      </c>
    </row>
    <row r="337" spans="1:5" ht="45.2" hidden="1" x14ac:dyDescent="0.25">
      <c r="A337" s="17" t="s">
        <v>801</v>
      </c>
      <c r="B337" s="49" t="s">
        <v>802</v>
      </c>
      <c r="C337" s="49"/>
      <c r="D337" s="44">
        <v>196670</v>
      </c>
      <c r="E337" s="112">
        <f>E338</f>
        <v>0</v>
      </c>
    </row>
    <row r="338" spans="1:5" ht="45.2" hidden="1" x14ac:dyDescent="0.25">
      <c r="A338" s="17" t="s">
        <v>543</v>
      </c>
      <c r="B338" s="49"/>
      <c r="C338" s="49" t="s">
        <v>544</v>
      </c>
      <c r="D338" s="44">
        <v>196670</v>
      </c>
      <c r="E338" s="112">
        <v>0</v>
      </c>
    </row>
    <row r="339" spans="1:5" ht="30.2" hidden="1" x14ac:dyDescent="0.25">
      <c r="A339" s="78" t="s">
        <v>803</v>
      </c>
      <c r="B339" s="79" t="s">
        <v>804</v>
      </c>
      <c r="C339" s="79"/>
      <c r="D339" s="125">
        <v>6491281</v>
      </c>
      <c r="E339" s="148">
        <f>E340</f>
        <v>0</v>
      </c>
    </row>
    <row r="340" spans="1:5" ht="45.2" hidden="1" x14ac:dyDescent="0.25">
      <c r="A340" s="17" t="s">
        <v>805</v>
      </c>
      <c r="B340" s="49" t="s">
        <v>806</v>
      </c>
      <c r="C340" s="49"/>
      <c r="D340" s="44">
        <v>6491281</v>
      </c>
      <c r="E340" s="112">
        <f>E341</f>
        <v>0</v>
      </c>
    </row>
    <row r="341" spans="1:5" ht="45.2" hidden="1" x14ac:dyDescent="0.25">
      <c r="A341" s="17" t="s">
        <v>543</v>
      </c>
      <c r="B341" s="49"/>
      <c r="C341" s="49" t="s">
        <v>544</v>
      </c>
      <c r="D341" s="44">
        <v>6491281</v>
      </c>
      <c r="E341" s="112">
        <v>0</v>
      </c>
    </row>
    <row r="342" spans="1:5" ht="78.75" x14ac:dyDescent="0.2">
      <c r="A342" s="76" t="s">
        <v>807</v>
      </c>
      <c r="B342" s="77" t="s">
        <v>808</v>
      </c>
      <c r="C342" s="77"/>
      <c r="D342" s="127">
        <v>525818</v>
      </c>
      <c r="E342" s="147">
        <f>E343</f>
        <v>18668.690000000002</v>
      </c>
    </row>
    <row r="343" spans="1:5" ht="47.25" x14ac:dyDescent="0.2">
      <c r="A343" s="78" t="s">
        <v>809</v>
      </c>
      <c r="B343" s="79" t="s">
        <v>810</v>
      </c>
      <c r="C343" s="79"/>
      <c r="D343" s="125">
        <v>525818</v>
      </c>
      <c r="E343" s="112">
        <f>E344+E346</f>
        <v>18668.690000000002</v>
      </c>
    </row>
    <row r="344" spans="1:5" ht="31.5" x14ac:dyDescent="0.2">
      <c r="A344" s="17" t="s">
        <v>811</v>
      </c>
      <c r="B344" s="49" t="s">
        <v>812</v>
      </c>
      <c r="C344" s="49"/>
      <c r="D344" s="44">
        <v>471000</v>
      </c>
      <c r="E344" s="112">
        <f>E345</f>
        <v>1928.29</v>
      </c>
    </row>
    <row r="345" spans="1:5" ht="47.25" x14ac:dyDescent="0.2">
      <c r="A345" s="17" t="s">
        <v>543</v>
      </c>
      <c r="B345" s="49"/>
      <c r="C345" s="49" t="s">
        <v>544</v>
      </c>
      <c r="D345" s="44">
        <v>471000</v>
      </c>
      <c r="E345" s="112">
        <v>1928.29</v>
      </c>
    </row>
    <row r="346" spans="1:5" ht="47.25" x14ac:dyDescent="0.2">
      <c r="A346" s="17" t="s">
        <v>813</v>
      </c>
      <c r="B346" s="49" t="s">
        <v>814</v>
      </c>
      <c r="C346" s="49"/>
      <c r="D346" s="44">
        <v>54818</v>
      </c>
      <c r="E346" s="112">
        <f>E347</f>
        <v>16740.400000000001</v>
      </c>
    </row>
    <row r="347" spans="1:5" ht="47.25" x14ac:dyDescent="0.2">
      <c r="A347" s="17" t="s">
        <v>543</v>
      </c>
      <c r="B347" s="49"/>
      <c r="C347" s="49" t="s">
        <v>544</v>
      </c>
      <c r="D347" s="44">
        <v>54818</v>
      </c>
      <c r="E347" s="112">
        <v>16740.400000000001</v>
      </c>
    </row>
    <row r="348" spans="1:5" ht="78.75" x14ac:dyDescent="0.2">
      <c r="A348" s="76" t="s">
        <v>815</v>
      </c>
      <c r="B348" s="77" t="s">
        <v>816</v>
      </c>
      <c r="C348" s="77"/>
      <c r="D348" s="127">
        <v>3599898</v>
      </c>
      <c r="E348" s="147">
        <f>E349</f>
        <v>766994.4</v>
      </c>
    </row>
    <row r="349" spans="1:5" ht="47.25" x14ac:dyDescent="0.2">
      <c r="A349" s="78" t="s">
        <v>817</v>
      </c>
      <c r="B349" s="79" t="s">
        <v>818</v>
      </c>
      <c r="C349" s="79"/>
      <c r="D349" s="125">
        <v>3599898</v>
      </c>
      <c r="E349" s="112">
        <f>E350</f>
        <v>766994.4</v>
      </c>
    </row>
    <row r="350" spans="1:5" ht="63" x14ac:dyDescent="0.2">
      <c r="A350" s="17" t="s">
        <v>819</v>
      </c>
      <c r="B350" s="49" t="s">
        <v>820</v>
      </c>
      <c r="C350" s="49"/>
      <c r="D350" s="44">
        <v>3599898</v>
      </c>
      <c r="E350" s="112">
        <f>E351</f>
        <v>766994.4</v>
      </c>
    </row>
    <row r="351" spans="1:5" ht="47.25" x14ac:dyDescent="0.2">
      <c r="A351" s="17" t="s">
        <v>543</v>
      </c>
      <c r="B351" s="49"/>
      <c r="C351" s="49" t="s">
        <v>544</v>
      </c>
      <c r="D351" s="44">
        <v>3599898</v>
      </c>
      <c r="E351" s="112">
        <v>766994.4</v>
      </c>
    </row>
    <row r="352" spans="1:5" ht="126" x14ac:dyDescent="0.2">
      <c r="A352" s="76" t="s">
        <v>821</v>
      </c>
      <c r="B352" s="77" t="s">
        <v>822</v>
      </c>
      <c r="C352" s="77"/>
      <c r="D352" s="127">
        <v>19646578</v>
      </c>
      <c r="E352" s="147">
        <f>E353</f>
        <v>7557291.2999999998</v>
      </c>
    </row>
    <row r="353" spans="1:5" ht="63" x14ac:dyDescent="0.2">
      <c r="A353" s="78" t="s">
        <v>823</v>
      </c>
      <c r="B353" s="79" t="s">
        <v>824</v>
      </c>
      <c r="C353" s="79"/>
      <c r="D353" s="125">
        <v>19646578</v>
      </c>
      <c r="E353" s="112">
        <f>E354</f>
        <v>7557291.2999999998</v>
      </c>
    </row>
    <row r="354" spans="1:5" ht="31.5" x14ac:dyDescent="0.2">
      <c r="A354" s="17" t="s">
        <v>825</v>
      </c>
      <c r="B354" s="49" t="s">
        <v>826</v>
      </c>
      <c r="C354" s="49"/>
      <c r="D354" s="44">
        <v>19646578</v>
      </c>
      <c r="E354" s="112">
        <f>E355</f>
        <v>7557291.2999999998</v>
      </c>
    </row>
    <row r="355" spans="1:5" ht="48" thickBot="1" x14ac:dyDescent="0.25">
      <c r="A355" s="26" t="s">
        <v>543</v>
      </c>
      <c r="B355" s="50"/>
      <c r="C355" s="50" t="s">
        <v>544</v>
      </c>
      <c r="D355" s="130">
        <v>19646578</v>
      </c>
      <c r="E355" s="149">
        <v>7557291.2999999998</v>
      </c>
    </row>
    <row r="356" spans="1:5" ht="79.5" thickBot="1" x14ac:dyDescent="0.25">
      <c r="A356" s="29" t="s">
        <v>827</v>
      </c>
      <c r="B356" s="80" t="s">
        <v>828</v>
      </c>
      <c r="C356" s="80"/>
      <c r="D356" s="137">
        <v>490277083</v>
      </c>
      <c r="E356" s="138">
        <f>E357+E372</f>
        <v>172621837.72000003</v>
      </c>
    </row>
    <row r="357" spans="1:5" ht="63" x14ac:dyDescent="0.2">
      <c r="A357" s="81" t="s">
        <v>829</v>
      </c>
      <c r="B357" s="82" t="s">
        <v>830</v>
      </c>
      <c r="C357" s="82"/>
      <c r="D357" s="123">
        <v>56461318</v>
      </c>
      <c r="E357" s="150">
        <f>E358+E363+E367+E369</f>
        <v>599000</v>
      </c>
    </row>
    <row r="358" spans="1:5" ht="31.5" x14ac:dyDescent="0.2">
      <c r="A358" s="78" t="s">
        <v>831</v>
      </c>
      <c r="B358" s="79" t="s">
        <v>832</v>
      </c>
      <c r="C358" s="79"/>
      <c r="D358" s="125">
        <v>6040000</v>
      </c>
      <c r="E358" s="148">
        <f>E359+E361</f>
        <v>599000</v>
      </c>
    </row>
    <row r="359" spans="1:5" ht="45.2" hidden="1" x14ac:dyDescent="0.25">
      <c r="A359" s="17" t="s">
        <v>833</v>
      </c>
      <c r="B359" s="49" t="s">
        <v>834</v>
      </c>
      <c r="C359" s="49"/>
      <c r="D359" s="44">
        <v>4240000</v>
      </c>
      <c r="E359" s="112">
        <f>E360</f>
        <v>0</v>
      </c>
    </row>
    <row r="360" spans="1:5" ht="45.2" hidden="1" x14ac:dyDescent="0.25">
      <c r="A360" s="17" t="s">
        <v>543</v>
      </c>
      <c r="B360" s="49"/>
      <c r="C360" s="49" t="s">
        <v>544</v>
      </c>
      <c r="D360" s="44">
        <v>4240000</v>
      </c>
      <c r="E360" s="112">
        <v>0</v>
      </c>
    </row>
    <row r="361" spans="1:5" ht="78.75" x14ac:dyDescent="0.2">
      <c r="A361" s="17" t="s">
        <v>835</v>
      </c>
      <c r="B361" s="49" t="s">
        <v>836</v>
      </c>
      <c r="C361" s="49"/>
      <c r="D361" s="44">
        <v>1800000</v>
      </c>
      <c r="E361" s="112">
        <f>E362</f>
        <v>599000</v>
      </c>
    </row>
    <row r="362" spans="1:5" ht="47.25" x14ac:dyDescent="0.2">
      <c r="A362" s="17" t="s">
        <v>543</v>
      </c>
      <c r="B362" s="49"/>
      <c r="C362" s="49" t="s">
        <v>544</v>
      </c>
      <c r="D362" s="44">
        <v>1800000</v>
      </c>
      <c r="E362" s="112">
        <v>599000</v>
      </c>
    </row>
    <row r="363" spans="1:5" ht="15" hidden="1" x14ac:dyDescent="0.25">
      <c r="A363" s="78" t="s">
        <v>837</v>
      </c>
      <c r="B363" s="79" t="s">
        <v>838</v>
      </c>
      <c r="C363" s="79"/>
      <c r="D363" s="125">
        <v>19216434</v>
      </c>
      <c r="E363" s="148">
        <f>E364</f>
        <v>0</v>
      </c>
    </row>
    <row r="364" spans="1:5" ht="60.2" hidden="1" x14ac:dyDescent="0.25">
      <c r="A364" s="17" t="s">
        <v>839</v>
      </c>
      <c r="B364" s="49" t="s">
        <v>840</v>
      </c>
      <c r="C364" s="49"/>
      <c r="D364" s="44">
        <v>19216434</v>
      </c>
      <c r="E364" s="112">
        <f>E365</f>
        <v>0</v>
      </c>
    </row>
    <row r="365" spans="1:5" ht="45.2" hidden="1" x14ac:dyDescent="0.25">
      <c r="A365" s="17" t="s">
        <v>543</v>
      </c>
      <c r="B365" s="49"/>
      <c r="C365" s="49" t="s">
        <v>544</v>
      </c>
      <c r="D365" s="44">
        <v>19216434</v>
      </c>
      <c r="E365" s="112">
        <v>0</v>
      </c>
    </row>
    <row r="366" spans="1:5" ht="30.2" hidden="1" x14ac:dyDescent="0.25">
      <c r="A366" s="78" t="s">
        <v>841</v>
      </c>
      <c r="B366" s="79" t="s">
        <v>842</v>
      </c>
      <c r="C366" s="79"/>
      <c r="D366" s="125">
        <v>9109110</v>
      </c>
      <c r="E366" s="148">
        <f>E367</f>
        <v>0</v>
      </c>
    </row>
    <row r="367" spans="1:5" ht="45.2" hidden="1" x14ac:dyDescent="0.25">
      <c r="A367" s="17" t="s">
        <v>843</v>
      </c>
      <c r="B367" s="49" t="s">
        <v>844</v>
      </c>
      <c r="C367" s="49"/>
      <c r="D367" s="44">
        <v>9109110</v>
      </c>
      <c r="E367" s="112">
        <f>E368</f>
        <v>0</v>
      </c>
    </row>
    <row r="368" spans="1:5" ht="45.2" hidden="1" x14ac:dyDescent="0.25">
      <c r="A368" s="17" t="s">
        <v>543</v>
      </c>
      <c r="B368" s="49"/>
      <c r="C368" s="49" t="s">
        <v>544</v>
      </c>
      <c r="D368" s="44">
        <v>9109110</v>
      </c>
      <c r="E368" s="112">
        <v>0</v>
      </c>
    </row>
    <row r="369" spans="1:5" ht="30.2" hidden="1" x14ac:dyDescent="0.25">
      <c r="A369" s="78" t="s">
        <v>845</v>
      </c>
      <c r="B369" s="79" t="s">
        <v>846</v>
      </c>
      <c r="C369" s="79"/>
      <c r="D369" s="125">
        <v>22095774</v>
      </c>
      <c r="E369" s="148">
        <f>E370</f>
        <v>0</v>
      </c>
    </row>
    <row r="370" spans="1:5" ht="45.2" hidden="1" x14ac:dyDescent="0.25">
      <c r="A370" s="17" t="s">
        <v>847</v>
      </c>
      <c r="B370" s="49" t="s">
        <v>848</v>
      </c>
      <c r="C370" s="49"/>
      <c r="D370" s="44">
        <v>22095774</v>
      </c>
      <c r="E370" s="112">
        <f>E371</f>
        <v>0</v>
      </c>
    </row>
    <row r="371" spans="1:5" ht="45.2" hidden="1" x14ac:dyDescent="0.25">
      <c r="A371" s="17" t="s">
        <v>543</v>
      </c>
      <c r="B371" s="49"/>
      <c r="C371" s="49" t="s">
        <v>544</v>
      </c>
      <c r="D371" s="44">
        <v>22095774</v>
      </c>
      <c r="E371" s="112">
        <v>0</v>
      </c>
    </row>
    <row r="372" spans="1:5" ht="47.25" x14ac:dyDescent="0.2">
      <c r="A372" s="76" t="s">
        <v>849</v>
      </c>
      <c r="B372" s="77" t="s">
        <v>850</v>
      </c>
      <c r="C372" s="77"/>
      <c r="D372" s="127">
        <v>433815765</v>
      </c>
      <c r="E372" s="147">
        <f>E373+E378+E418+E421</f>
        <v>172022837.72000003</v>
      </c>
    </row>
    <row r="373" spans="1:5" ht="47.25" x14ac:dyDescent="0.2">
      <c r="A373" s="78" t="s">
        <v>851</v>
      </c>
      <c r="B373" s="79" t="s">
        <v>852</v>
      </c>
      <c r="C373" s="79"/>
      <c r="D373" s="125">
        <v>4000000</v>
      </c>
      <c r="E373" s="148">
        <f>E374+E376</f>
        <v>113990.08</v>
      </c>
    </row>
    <row r="374" spans="1:5" ht="45.2" hidden="1" x14ac:dyDescent="0.25">
      <c r="A374" s="17" t="s">
        <v>853</v>
      </c>
      <c r="B374" s="49" t="s">
        <v>854</v>
      </c>
      <c r="C374" s="49"/>
      <c r="D374" s="44">
        <v>1000000</v>
      </c>
      <c r="E374" s="112">
        <f>E375</f>
        <v>0</v>
      </c>
    </row>
    <row r="375" spans="1:5" ht="45.2" hidden="1" x14ac:dyDescent="0.25">
      <c r="A375" s="17" t="s">
        <v>543</v>
      </c>
      <c r="B375" s="49"/>
      <c r="C375" s="49" t="s">
        <v>544</v>
      </c>
      <c r="D375" s="44">
        <v>1000000</v>
      </c>
      <c r="E375" s="112">
        <v>0</v>
      </c>
    </row>
    <row r="376" spans="1:5" ht="47.25" x14ac:dyDescent="0.2">
      <c r="A376" s="17" t="s">
        <v>855</v>
      </c>
      <c r="B376" s="49" t="s">
        <v>856</v>
      </c>
      <c r="C376" s="49"/>
      <c r="D376" s="44">
        <v>3000000</v>
      </c>
      <c r="E376" s="112">
        <f>E377</f>
        <v>113990.08</v>
      </c>
    </row>
    <row r="377" spans="1:5" ht="47.25" x14ac:dyDescent="0.2">
      <c r="A377" s="17" t="s">
        <v>543</v>
      </c>
      <c r="B377" s="49"/>
      <c r="C377" s="49" t="s">
        <v>544</v>
      </c>
      <c r="D377" s="44">
        <v>3000000</v>
      </c>
      <c r="E377" s="112">
        <v>113990.08</v>
      </c>
    </row>
    <row r="378" spans="1:5" ht="78.75" x14ac:dyDescent="0.2">
      <c r="A378" s="78" t="s">
        <v>857</v>
      </c>
      <c r="B378" s="79" t="s">
        <v>858</v>
      </c>
      <c r="C378" s="79"/>
      <c r="D378" s="125">
        <v>326678915</v>
      </c>
      <c r="E378" s="148">
        <f>E379+E381+E384+E386+E388+E390+E392+E394+E396+E398+E402+E404+E408+E410+E412+E414+E416</f>
        <v>171908847.64000002</v>
      </c>
    </row>
    <row r="379" spans="1:5" ht="31.5" x14ac:dyDescent="0.2">
      <c r="A379" s="17" t="s">
        <v>859</v>
      </c>
      <c r="B379" s="49" t="s">
        <v>860</v>
      </c>
      <c r="C379" s="49"/>
      <c r="D379" s="44">
        <v>30066313</v>
      </c>
      <c r="E379" s="112">
        <f>E380</f>
        <v>10357151.449999999</v>
      </c>
    </row>
    <row r="380" spans="1:5" ht="47.25" x14ac:dyDescent="0.2">
      <c r="A380" s="17" t="s">
        <v>543</v>
      </c>
      <c r="B380" s="49"/>
      <c r="C380" s="49" t="s">
        <v>544</v>
      </c>
      <c r="D380" s="44">
        <v>30066313</v>
      </c>
      <c r="E380" s="112">
        <v>10357151.449999999</v>
      </c>
    </row>
    <row r="381" spans="1:5" ht="47.25" x14ac:dyDescent="0.2">
      <c r="A381" s="17" t="s">
        <v>861</v>
      </c>
      <c r="B381" s="49" t="s">
        <v>862</v>
      </c>
      <c r="C381" s="49"/>
      <c r="D381" s="44">
        <v>2000000</v>
      </c>
      <c r="E381" s="112">
        <f>E382+E383</f>
        <v>1573670</v>
      </c>
    </row>
    <row r="382" spans="1:5" ht="110.25" x14ac:dyDescent="0.2">
      <c r="A382" s="17" t="s">
        <v>541</v>
      </c>
      <c r="B382" s="49"/>
      <c r="C382" s="49" t="s">
        <v>542</v>
      </c>
      <c r="D382" s="44">
        <v>870000</v>
      </c>
      <c r="E382" s="112">
        <v>870000</v>
      </c>
    </row>
    <row r="383" spans="1:5" ht="47.25" x14ac:dyDescent="0.2">
      <c r="A383" s="17" t="s">
        <v>543</v>
      </c>
      <c r="B383" s="49"/>
      <c r="C383" s="49" t="s">
        <v>544</v>
      </c>
      <c r="D383" s="44">
        <v>1130000</v>
      </c>
      <c r="E383" s="112">
        <v>703670</v>
      </c>
    </row>
    <row r="384" spans="1:5" ht="63" x14ac:dyDescent="0.2">
      <c r="A384" s="17" t="s">
        <v>863</v>
      </c>
      <c r="B384" s="49" t="s">
        <v>864</v>
      </c>
      <c r="C384" s="49"/>
      <c r="D384" s="44">
        <v>1060000</v>
      </c>
      <c r="E384" s="112">
        <f>E385</f>
        <v>76670.48</v>
      </c>
    </row>
    <row r="385" spans="1:5" ht="47.25" x14ac:dyDescent="0.2">
      <c r="A385" s="17" t="s">
        <v>543</v>
      </c>
      <c r="B385" s="49"/>
      <c r="C385" s="49" t="s">
        <v>544</v>
      </c>
      <c r="D385" s="44">
        <v>1060000</v>
      </c>
      <c r="E385" s="112">
        <v>76670.48</v>
      </c>
    </row>
    <row r="386" spans="1:5" ht="60.2" hidden="1" x14ac:dyDescent="0.25">
      <c r="A386" s="17" t="s">
        <v>865</v>
      </c>
      <c r="B386" s="49" t="s">
        <v>866</v>
      </c>
      <c r="C386" s="49"/>
      <c r="D386" s="44">
        <v>356476</v>
      </c>
      <c r="E386" s="112">
        <f>E387</f>
        <v>0</v>
      </c>
    </row>
    <row r="387" spans="1:5" ht="45.2" hidden="1" x14ac:dyDescent="0.25">
      <c r="A387" s="17" t="s">
        <v>543</v>
      </c>
      <c r="B387" s="49"/>
      <c r="C387" s="49" t="s">
        <v>544</v>
      </c>
      <c r="D387" s="44">
        <v>356476</v>
      </c>
      <c r="E387" s="112">
        <v>0</v>
      </c>
    </row>
    <row r="388" spans="1:5" ht="75.400000000000006" hidden="1" x14ac:dyDescent="0.25">
      <c r="A388" s="17" t="s">
        <v>867</v>
      </c>
      <c r="B388" s="49" t="s">
        <v>868</v>
      </c>
      <c r="C388" s="49"/>
      <c r="D388" s="44">
        <v>404201</v>
      </c>
      <c r="E388" s="112">
        <f>E389</f>
        <v>0</v>
      </c>
    </row>
    <row r="389" spans="1:5" ht="45.2" hidden="1" x14ac:dyDescent="0.25">
      <c r="A389" s="17" t="s">
        <v>543</v>
      </c>
      <c r="B389" s="49"/>
      <c r="C389" s="49" t="s">
        <v>544</v>
      </c>
      <c r="D389" s="44">
        <v>404201</v>
      </c>
      <c r="E389" s="112">
        <v>0</v>
      </c>
    </row>
    <row r="390" spans="1:5" ht="60.2" hidden="1" x14ac:dyDescent="0.25">
      <c r="A390" s="17" t="s">
        <v>869</v>
      </c>
      <c r="B390" s="49" t="s">
        <v>870</v>
      </c>
      <c r="C390" s="49"/>
      <c r="D390" s="44">
        <v>721385</v>
      </c>
      <c r="E390" s="112">
        <f>E391</f>
        <v>0</v>
      </c>
    </row>
    <row r="391" spans="1:5" ht="45.2" hidden="1" x14ac:dyDescent="0.25">
      <c r="A391" s="17" t="s">
        <v>543</v>
      </c>
      <c r="B391" s="49"/>
      <c r="C391" s="49" t="s">
        <v>544</v>
      </c>
      <c r="D391" s="44">
        <v>721385</v>
      </c>
      <c r="E391" s="112">
        <v>0</v>
      </c>
    </row>
    <row r="392" spans="1:5" ht="63" x14ac:dyDescent="0.2">
      <c r="A392" s="17" t="s">
        <v>871</v>
      </c>
      <c r="B392" s="49" t="s">
        <v>872</v>
      </c>
      <c r="C392" s="49"/>
      <c r="D392" s="44">
        <v>7900000</v>
      </c>
      <c r="E392" s="112">
        <f>E393</f>
        <v>7232798.5099999998</v>
      </c>
    </row>
    <row r="393" spans="1:5" ht="47.25" x14ac:dyDescent="0.2">
      <c r="A393" s="17" t="s">
        <v>543</v>
      </c>
      <c r="B393" s="49"/>
      <c r="C393" s="49" t="s">
        <v>544</v>
      </c>
      <c r="D393" s="44">
        <v>7900000</v>
      </c>
      <c r="E393" s="112">
        <v>7232798.5099999998</v>
      </c>
    </row>
    <row r="394" spans="1:5" ht="78.75" x14ac:dyDescent="0.2">
      <c r="A394" s="17" t="s">
        <v>873</v>
      </c>
      <c r="B394" s="49" t="s">
        <v>874</v>
      </c>
      <c r="C394" s="49"/>
      <c r="D394" s="44">
        <v>1195000</v>
      </c>
      <c r="E394" s="112">
        <f>E395</f>
        <v>286644.58</v>
      </c>
    </row>
    <row r="395" spans="1:5" ht="47.25" x14ac:dyDescent="0.2">
      <c r="A395" s="17" t="s">
        <v>543</v>
      </c>
      <c r="B395" s="49"/>
      <c r="C395" s="49" t="s">
        <v>544</v>
      </c>
      <c r="D395" s="44">
        <v>1195000</v>
      </c>
      <c r="E395" s="112">
        <v>286644.58</v>
      </c>
    </row>
    <row r="396" spans="1:5" ht="47.25" x14ac:dyDescent="0.2">
      <c r="A396" s="17" t="s">
        <v>875</v>
      </c>
      <c r="B396" s="49" t="s">
        <v>876</v>
      </c>
      <c r="C396" s="49"/>
      <c r="D396" s="44">
        <v>20147857</v>
      </c>
      <c r="E396" s="112">
        <f>E397</f>
        <v>4837122.03</v>
      </c>
    </row>
    <row r="397" spans="1:5" ht="47.25" x14ac:dyDescent="0.2">
      <c r="A397" s="17" t="s">
        <v>543</v>
      </c>
      <c r="B397" s="49"/>
      <c r="C397" s="49" t="s">
        <v>544</v>
      </c>
      <c r="D397" s="44">
        <v>20147857</v>
      </c>
      <c r="E397" s="112">
        <v>4837122.03</v>
      </c>
    </row>
    <row r="398" spans="1:5" ht="31.5" x14ac:dyDescent="0.2">
      <c r="A398" s="17" t="s">
        <v>877</v>
      </c>
      <c r="B398" s="49" t="s">
        <v>878</v>
      </c>
      <c r="C398" s="49"/>
      <c r="D398" s="44">
        <v>18626000</v>
      </c>
      <c r="E398" s="112">
        <f>E399+E400+E401</f>
        <v>3218638.97</v>
      </c>
    </row>
    <row r="399" spans="1:5" ht="90.4" hidden="1" x14ac:dyDescent="0.25">
      <c r="A399" s="17" t="s">
        <v>541</v>
      </c>
      <c r="B399" s="49"/>
      <c r="C399" s="49" t="s">
        <v>542</v>
      </c>
      <c r="D399" s="44">
        <v>8460000</v>
      </c>
      <c r="E399" s="112">
        <v>0</v>
      </c>
    </row>
    <row r="400" spans="1:5" ht="47.25" x14ac:dyDescent="0.2">
      <c r="A400" s="17" t="s">
        <v>543</v>
      </c>
      <c r="B400" s="49"/>
      <c r="C400" s="49" t="s">
        <v>544</v>
      </c>
      <c r="D400" s="44">
        <v>9996000</v>
      </c>
      <c r="E400" s="112">
        <v>3178080.97</v>
      </c>
    </row>
    <row r="401" spans="1:5" x14ac:dyDescent="0.2">
      <c r="A401" s="17" t="s">
        <v>563</v>
      </c>
      <c r="B401" s="49"/>
      <c r="C401" s="49" t="s">
        <v>564</v>
      </c>
      <c r="D401" s="44">
        <v>170000</v>
      </c>
      <c r="E401" s="112">
        <v>40558</v>
      </c>
    </row>
    <row r="402" spans="1:5" ht="47.25" x14ac:dyDescent="0.2">
      <c r="A402" s="17" t="s">
        <v>879</v>
      </c>
      <c r="B402" s="49" t="s">
        <v>880</v>
      </c>
      <c r="C402" s="49"/>
      <c r="D402" s="44">
        <v>20109191</v>
      </c>
      <c r="E402" s="112">
        <f>E403</f>
        <v>1456733</v>
      </c>
    </row>
    <row r="403" spans="1:5" ht="47.25" x14ac:dyDescent="0.2">
      <c r="A403" s="17" t="s">
        <v>543</v>
      </c>
      <c r="B403" s="49"/>
      <c r="C403" s="49" t="s">
        <v>544</v>
      </c>
      <c r="D403" s="44">
        <v>20109191</v>
      </c>
      <c r="E403" s="112">
        <v>1456733</v>
      </c>
    </row>
    <row r="404" spans="1:5" ht="45.2" hidden="1" x14ac:dyDescent="0.25">
      <c r="A404" s="17" t="s">
        <v>879</v>
      </c>
      <c r="B404" s="49" t="s">
        <v>881</v>
      </c>
      <c r="C404" s="49"/>
      <c r="D404" s="44">
        <v>13706300</v>
      </c>
      <c r="E404" s="112">
        <f>E405</f>
        <v>0</v>
      </c>
    </row>
    <row r="405" spans="1:5" ht="45.2" hidden="1" x14ac:dyDescent="0.25">
      <c r="A405" s="17" t="s">
        <v>543</v>
      </c>
      <c r="B405" s="49"/>
      <c r="C405" s="49" t="s">
        <v>544</v>
      </c>
      <c r="D405" s="44">
        <v>13706300</v>
      </c>
      <c r="E405" s="112">
        <v>0</v>
      </c>
    </row>
    <row r="406" spans="1:5" ht="30.2" hidden="1" x14ac:dyDescent="0.25">
      <c r="A406" s="17" t="s">
        <v>882</v>
      </c>
      <c r="B406" s="49" t="s">
        <v>883</v>
      </c>
      <c r="C406" s="49"/>
      <c r="D406" s="44">
        <v>11942496</v>
      </c>
      <c r="E406" s="112">
        <f>E407</f>
        <v>0</v>
      </c>
    </row>
    <row r="407" spans="1:5" ht="45.2" hidden="1" x14ac:dyDescent="0.25">
      <c r="A407" s="17" t="s">
        <v>543</v>
      </c>
      <c r="B407" s="49"/>
      <c r="C407" s="49" t="s">
        <v>544</v>
      </c>
      <c r="D407" s="44">
        <v>11942496</v>
      </c>
      <c r="E407" s="112">
        <v>0</v>
      </c>
    </row>
    <row r="408" spans="1:5" ht="45.2" hidden="1" x14ac:dyDescent="0.25">
      <c r="A408" s="17" t="s">
        <v>884</v>
      </c>
      <c r="B408" s="49" t="s">
        <v>885</v>
      </c>
      <c r="C408" s="49"/>
      <c r="D408" s="44">
        <v>11300000</v>
      </c>
      <c r="E408" s="112">
        <f>E409</f>
        <v>0</v>
      </c>
    </row>
    <row r="409" spans="1:5" ht="45.2" hidden="1" x14ac:dyDescent="0.25">
      <c r="A409" s="17" t="s">
        <v>543</v>
      </c>
      <c r="B409" s="49"/>
      <c r="C409" s="49" t="s">
        <v>544</v>
      </c>
      <c r="D409" s="44">
        <v>11300000</v>
      </c>
      <c r="E409" s="112">
        <v>0</v>
      </c>
    </row>
    <row r="410" spans="1:5" ht="47.25" x14ac:dyDescent="0.2">
      <c r="A410" s="17" t="s">
        <v>886</v>
      </c>
      <c r="B410" s="49" t="s">
        <v>887</v>
      </c>
      <c r="C410" s="49"/>
      <c r="D410" s="44">
        <v>150000000</v>
      </c>
      <c r="E410" s="112">
        <f>E411</f>
        <v>137423171.66</v>
      </c>
    </row>
    <row r="411" spans="1:5" ht="47.25" x14ac:dyDescent="0.2">
      <c r="A411" s="17" t="s">
        <v>543</v>
      </c>
      <c r="B411" s="49"/>
      <c r="C411" s="49" t="s">
        <v>544</v>
      </c>
      <c r="D411" s="44">
        <v>150000000</v>
      </c>
      <c r="E411" s="112">
        <v>137423171.66</v>
      </c>
    </row>
    <row r="412" spans="1:5" ht="45.2" hidden="1" x14ac:dyDescent="0.25">
      <c r="A412" s="17" t="s">
        <v>888</v>
      </c>
      <c r="B412" s="49" t="s">
        <v>889</v>
      </c>
      <c r="C412" s="49"/>
      <c r="D412" s="44">
        <v>6773037</v>
      </c>
      <c r="E412" s="112">
        <f>E413</f>
        <v>0</v>
      </c>
    </row>
    <row r="413" spans="1:5" ht="45.2" hidden="1" x14ac:dyDescent="0.25">
      <c r="A413" s="17" t="s">
        <v>543</v>
      </c>
      <c r="B413" s="49"/>
      <c r="C413" s="49" t="s">
        <v>544</v>
      </c>
      <c r="D413" s="44">
        <v>6773037</v>
      </c>
      <c r="E413" s="112">
        <v>0</v>
      </c>
    </row>
    <row r="414" spans="1:5" ht="75.400000000000006" hidden="1" x14ac:dyDescent="0.25">
      <c r="A414" s="17" t="s">
        <v>873</v>
      </c>
      <c r="B414" s="49" t="s">
        <v>890</v>
      </c>
      <c r="C414" s="49"/>
      <c r="D414" s="44">
        <v>7679811</v>
      </c>
      <c r="E414" s="112">
        <f>E415</f>
        <v>0</v>
      </c>
    </row>
    <row r="415" spans="1:5" ht="45.2" hidden="1" x14ac:dyDescent="0.25">
      <c r="A415" s="17" t="s">
        <v>543</v>
      </c>
      <c r="B415" s="49"/>
      <c r="C415" s="49" t="s">
        <v>544</v>
      </c>
      <c r="D415" s="44">
        <v>7679811</v>
      </c>
      <c r="E415" s="112">
        <v>0</v>
      </c>
    </row>
    <row r="416" spans="1:5" ht="78.75" x14ac:dyDescent="0.2">
      <c r="A416" s="17" t="s">
        <v>873</v>
      </c>
      <c r="B416" s="49" t="s">
        <v>891</v>
      </c>
      <c r="C416" s="49"/>
      <c r="D416" s="44">
        <v>22690848</v>
      </c>
      <c r="E416" s="112">
        <f>E417</f>
        <v>5446246.96</v>
      </c>
    </row>
    <row r="417" spans="1:5" ht="48" thickBot="1" x14ac:dyDescent="0.25">
      <c r="A417" s="17" t="s">
        <v>543</v>
      </c>
      <c r="B417" s="49"/>
      <c r="C417" s="49" t="s">
        <v>544</v>
      </c>
      <c r="D417" s="44">
        <v>22690848</v>
      </c>
      <c r="E417" s="112">
        <v>5446246.96</v>
      </c>
    </row>
    <row r="418" spans="1:5" ht="75.400000000000006" hidden="1" x14ac:dyDescent="0.25">
      <c r="A418" s="78" t="s">
        <v>892</v>
      </c>
      <c r="B418" s="79" t="s">
        <v>893</v>
      </c>
      <c r="C418" s="79"/>
      <c r="D418" s="125">
        <v>8400000</v>
      </c>
      <c r="E418" s="148">
        <f>E419</f>
        <v>0</v>
      </c>
    </row>
    <row r="419" spans="1:5" ht="30.2" hidden="1" x14ac:dyDescent="0.25">
      <c r="A419" s="17" t="s">
        <v>894</v>
      </c>
      <c r="B419" s="49" t="s">
        <v>895</v>
      </c>
      <c r="C419" s="49"/>
      <c r="D419" s="44">
        <v>8400000</v>
      </c>
      <c r="E419" s="112">
        <f>E420</f>
        <v>0</v>
      </c>
    </row>
    <row r="420" spans="1:5" ht="45.2" hidden="1" x14ac:dyDescent="0.25">
      <c r="A420" s="17" t="s">
        <v>543</v>
      </c>
      <c r="B420" s="49"/>
      <c r="C420" s="49" t="s">
        <v>544</v>
      </c>
      <c r="D420" s="44">
        <v>8400000</v>
      </c>
      <c r="E420" s="112">
        <v>0</v>
      </c>
    </row>
    <row r="421" spans="1:5" ht="15" hidden="1" x14ac:dyDescent="0.25">
      <c r="A421" s="78" t="s">
        <v>896</v>
      </c>
      <c r="B421" s="79" t="s">
        <v>897</v>
      </c>
      <c r="C421" s="79"/>
      <c r="D421" s="125">
        <v>94736850</v>
      </c>
      <c r="E421" s="148">
        <f>E422+E424</f>
        <v>0</v>
      </c>
    </row>
    <row r="422" spans="1:5" ht="60.2" hidden="1" x14ac:dyDescent="0.25">
      <c r="A422" s="17" t="s">
        <v>898</v>
      </c>
      <c r="B422" s="49" t="s">
        <v>899</v>
      </c>
      <c r="C422" s="49"/>
      <c r="D422" s="44">
        <v>4736850</v>
      </c>
      <c r="E422" s="112">
        <f>E423</f>
        <v>0</v>
      </c>
    </row>
    <row r="423" spans="1:5" ht="45.2" hidden="1" x14ac:dyDescent="0.25">
      <c r="A423" s="17" t="s">
        <v>543</v>
      </c>
      <c r="B423" s="49"/>
      <c r="C423" s="49" t="s">
        <v>544</v>
      </c>
      <c r="D423" s="44">
        <v>4736850</v>
      </c>
      <c r="E423" s="112">
        <v>0</v>
      </c>
    </row>
    <row r="424" spans="1:5" ht="45.2" hidden="1" x14ac:dyDescent="0.25">
      <c r="A424" s="17" t="s">
        <v>900</v>
      </c>
      <c r="B424" s="49" t="s">
        <v>901</v>
      </c>
      <c r="C424" s="49"/>
      <c r="D424" s="44">
        <v>90000000</v>
      </c>
      <c r="E424" s="112">
        <f>E425</f>
        <v>0</v>
      </c>
    </row>
    <row r="425" spans="1:5" ht="45.95" hidden="1" thickBot="1" x14ac:dyDescent="0.3">
      <c r="A425" s="26" t="s">
        <v>543</v>
      </c>
      <c r="B425" s="50"/>
      <c r="C425" s="50" t="s">
        <v>544</v>
      </c>
      <c r="D425" s="130">
        <v>90000000</v>
      </c>
      <c r="E425" s="149">
        <v>0</v>
      </c>
    </row>
    <row r="426" spans="1:5" ht="45.95" hidden="1" thickBot="1" x14ac:dyDescent="0.3">
      <c r="A426" s="29" t="s">
        <v>902</v>
      </c>
      <c r="B426" s="80" t="s">
        <v>903</v>
      </c>
      <c r="C426" s="80"/>
      <c r="D426" s="137">
        <v>705000</v>
      </c>
      <c r="E426" s="138">
        <f>E427</f>
        <v>0</v>
      </c>
    </row>
    <row r="427" spans="1:5" ht="78.75" hidden="1" customHeight="1" x14ac:dyDescent="0.25">
      <c r="A427" s="81" t="s">
        <v>904</v>
      </c>
      <c r="B427" s="82" t="s">
        <v>905</v>
      </c>
      <c r="C427" s="82"/>
      <c r="D427" s="123">
        <v>705000</v>
      </c>
      <c r="E427" s="150">
        <f>E428</f>
        <v>0</v>
      </c>
    </row>
    <row r="428" spans="1:5" ht="30.2" hidden="1" x14ac:dyDescent="0.25">
      <c r="A428" s="78" t="s">
        <v>906</v>
      </c>
      <c r="B428" s="79" t="s">
        <v>907</v>
      </c>
      <c r="C428" s="79"/>
      <c r="D428" s="125">
        <v>705000</v>
      </c>
      <c r="E428" s="112">
        <f>E429+E431</f>
        <v>0</v>
      </c>
    </row>
    <row r="429" spans="1:5" ht="30.2" hidden="1" x14ac:dyDescent="0.25">
      <c r="A429" s="17" t="s">
        <v>553</v>
      </c>
      <c r="B429" s="49" t="s">
        <v>908</v>
      </c>
      <c r="C429" s="49"/>
      <c r="D429" s="44">
        <v>210000</v>
      </c>
      <c r="E429" s="112">
        <f>E430</f>
        <v>0</v>
      </c>
    </row>
    <row r="430" spans="1:5" ht="45.2" hidden="1" x14ac:dyDescent="0.25">
      <c r="A430" s="17" t="s">
        <v>543</v>
      </c>
      <c r="B430" s="49"/>
      <c r="C430" s="49" t="s">
        <v>544</v>
      </c>
      <c r="D430" s="44">
        <v>210000</v>
      </c>
      <c r="E430" s="112">
        <v>0</v>
      </c>
    </row>
    <row r="431" spans="1:5" ht="30.2" hidden="1" x14ac:dyDescent="0.25">
      <c r="A431" s="17" t="s">
        <v>909</v>
      </c>
      <c r="B431" s="49" t="s">
        <v>910</v>
      </c>
      <c r="C431" s="49"/>
      <c r="D431" s="44">
        <v>495000</v>
      </c>
      <c r="E431" s="112">
        <f>E432</f>
        <v>0</v>
      </c>
    </row>
    <row r="432" spans="1:5" ht="45.95" hidden="1" thickBot="1" x14ac:dyDescent="0.3">
      <c r="A432" s="26" t="s">
        <v>543</v>
      </c>
      <c r="B432" s="50"/>
      <c r="C432" s="50" t="s">
        <v>544</v>
      </c>
      <c r="D432" s="130">
        <v>495000</v>
      </c>
      <c r="E432" s="149">
        <v>0</v>
      </c>
    </row>
    <row r="433" spans="1:5" ht="60.95" hidden="1" thickBot="1" x14ac:dyDescent="0.3">
      <c r="A433" s="29" t="s">
        <v>911</v>
      </c>
      <c r="B433" s="80" t="s">
        <v>912</v>
      </c>
      <c r="C433" s="80"/>
      <c r="D433" s="137">
        <v>7240000</v>
      </c>
      <c r="E433" s="138">
        <f>E434+E438</f>
        <v>0</v>
      </c>
    </row>
    <row r="434" spans="1:5" ht="62.85" hidden="1" x14ac:dyDescent="0.25">
      <c r="A434" s="81" t="s">
        <v>913</v>
      </c>
      <c r="B434" s="82" t="s">
        <v>914</v>
      </c>
      <c r="C434" s="82"/>
      <c r="D434" s="123">
        <v>2300000</v>
      </c>
      <c r="E434" s="150">
        <f>E435</f>
        <v>0</v>
      </c>
    </row>
    <row r="435" spans="1:5" ht="45.2" hidden="1" x14ac:dyDescent="0.25">
      <c r="A435" s="78" t="s">
        <v>915</v>
      </c>
      <c r="B435" s="79" t="s">
        <v>916</v>
      </c>
      <c r="C435" s="79"/>
      <c r="D435" s="125">
        <v>2300000</v>
      </c>
      <c r="E435" s="112">
        <f>E436</f>
        <v>0</v>
      </c>
    </row>
    <row r="436" spans="1:5" ht="45.2" hidden="1" x14ac:dyDescent="0.25">
      <c r="A436" s="17" t="s">
        <v>917</v>
      </c>
      <c r="B436" s="49" t="s">
        <v>918</v>
      </c>
      <c r="C436" s="49"/>
      <c r="D436" s="44">
        <v>2300000</v>
      </c>
      <c r="E436" s="112">
        <f>E437</f>
        <v>0</v>
      </c>
    </row>
    <row r="437" spans="1:5" ht="45.2" hidden="1" x14ac:dyDescent="0.25">
      <c r="A437" s="17" t="s">
        <v>543</v>
      </c>
      <c r="B437" s="49"/>
      <c r="C437" s="49" t="s">
        <v>544</v>
      </c>
      <c r="D437" s="44">
        <v>2300000</v>
      </c>
      <c r="E437" s="112">
        <v>0</v>
      </c>
    </row>
    <row r="438" spans="1:5" ht="94.35" hidden="1" x14ac:dyDescent="0.25">
      <c r="A438" s="76" t="s">
        <v>919</v>
      </c>
      <c r="B438" s="77" t="s">
        <v>920</v>
      </c>
      <c r="C438" s="77"/>
      <c r="D438" s="127">
        <v>4940000</v>
      </c>
      <c r="E438" s="147">
        <f>E439</f>
        <v>0</v>
      </c>
    </row>
    <row r="439" spans="1:5" ht="90.4" hidden="1" x14ac:dyDescent="0.25">
      <c r="A439" s="78" t="s">
        <v>921</v>
      </c>
      <c r="B439" s="79" t="s">
        <v>922</v>
      </c>
      <c r="C439" s="79"/>
      <c r="D439" s="125">
        <v>4940000</v>
      </c>
      <c r="E439" s="112">
        <f>E440</f>
        <v>0</v>
      </c>
    </row>
    <row r="440" spans="1:5" ht="30.2" hidden="1" x14ac:dyDescent="0.25">
      <c r="A440" s="17" t="s">
        <v>923</v>
      </c>
      <c r="B440" s="49" t="s">
        <v>924</v>
      </c>
      <c r="C440" s="49"/>
      <c r="D440" s="44">
        <v>4940000</v>
      </c>
      <c r="E440" s="112">
        <f>E441</f>
        <v>0</v>
      </c>
    </row>
    <row r="441" spans="1:5" ht="45.95" hidden="1" thickBot="1" x14ac:dyDescent="0.3">
      <c r="A441" s="26" t="s">
        <v>664</v>
      </c>
      <c r="B441" s="50"/>
      <c r="C441" s="50" t="s">
        <v>665</v>
      </c>
      <c r="D441" s="130">
        <v>4940000</v>
      </c>
      <c r="E441" s="149">
        <v>0</v>
      </c>
    </row>
    <row r="442" spans="1:5" ht="16.5" thickBot="1" x14ac:dyDescent="0.25">
      <c r="A442" s="29" t="s">
        <v>925</v>
      </c>
      <c r="B442" s="80" t="s">
        <v>926</v>
      </c>
      <c r="C442" s="80"/>
      <c r="D442" s="137">
        <v>263648541</v>
      </c>
      <c r="E442" s="138">
        <f>E443</f>
        <v>58660742.759999998</v>
      </c>
    </row>
    <row r="443" spans="1:5" ht="31.5" x14ac:dyDescent="0.2">
      <c r="A443" s="85" t="s">
        <v>925</v>
      </c>
      <c r="B443" s="86" t="s">
        <v>927</v>
      </c>
      <c r="C443" s="86"/>
      <c r="D443" s="154">
        <v>263648541</v>
      </c>
      <c r="E443" s="155">
        <f>E444+E446+E448+E450+E454+E456+E458+E461+E463+E468+E472+E474+E477+E479+E481+E483+E486+E488+E490+E493+E495+E497+E499+E501+E504+E506+E508+E511+E513+E516+E518+E520+E523+E470</f>
        <v>58660742.759999998</v>
      </c>
    </row>
    <row r="444" spans="1:5" ht="47.25" x14ac:dyDescent="0.2">
      <c r="A444" s="17" t="s">
        <v>928</v>
      </c>
      <c r="B444" s="49" t="s">
        <v>929</v>
      </c>
      <c r="C444" s="49"/>
      <c r="D444" s="44">
        <v>370000</v>
      </c>
      <c r="E444" s="112">
        <f>E445</f>
        <v>65079.98</v>
      </c>
    </row>
    <row r="445" spans="1:5" ht="47.25" x14ac:dyDescent="0.2">
      <c r="A445" s="17" t="s">
        <v>543</v>
      </c>
      <c r="B445" s="49"/>
      <c r="C445" s="49" t="s">
        <v>544</v>
      </c>
      <c r="D445" s="44">
        <v>370000</v>
      </c>
      <c r="E445" s="112">
        <v>65079.98</v>
      </c>
    </row>
    <row r="446" spans="1:5" ht="30.2" hidden="1" x14ac:dyDescent="0.25">
      <c r="A446" s="17" t="s">
        <v>930</v>
      </c>
      <c r="B446" s="49" t="s">
        <v>931</v>
      </c>
      <c r="C446" s="49"/>
      <c r="D446" s="44">
        <v>100000</v>
      </c>
      <c r="E446" s="112">
        <f>E447</f>
        <v>0</v>
      </c>
    </row>
    <row r="447" spans="1:5" ht="45.2" hidden="1" x14ac:dyDescent="0.25">
      <c r="A447" s="17" t="s">
        <v>543</v>
      </c>
      <c r="B447" s="49"/>
      <c r="C447" s="49" t="s">
        <v>544</v>
      </c>
      <c r="D447" s="44">
        <v>100000</v>
      </c>
      <c r="E447" s="112">
        <v>0</v>
      </c>
    </row>
    <row r="448" spans="1:5" ht="30.2" hidden="1" x14ac:dyDescent="0.25">
      <c r="A448" s="17" t="s">
        <v>932</v>
      </c>
      <c r="B448" s="49" t="s">
        <v>933</v>
      </c>
      <c r="C448" s="49"/>
      <c r="D448" s="44">
        <v>300000</v>
      </c>
      <c r="E448" s="112">
        <f>E449</f>
        <v>0</v>
      </c>
    </row>
    <row r="449" spans="1:5" ht="45.2" hidden="1" x14ac:dyDescent="0.25">
      <c r="A449" s="17" t="s">
        <v>543</v>
      </c>
      <c r="B449" s="49"/>
      <c r="C449" s="49" t="s">
        <v>544</v>
      </c>
      <c r="D449" s="44">
        <v>300000</v>
      </c>
      <c r="E449" s="112">
        <v>0</v>
      </c>
    </row>
    <row r="450" spans="1:5" x14ac:dyDescent="0.2">
      <c r="A450" s="17" t="s">
        <v>934</v>
      </c>
      <c r="B450" s="49" t="s">
        <v>935</v>
      </c>
      <c r="C450" s="49"/>
      <c r="D450" s="44">
        <v>88395859</v>
      </c>
      <c r="E450" s="112">
        <f>E451+E452+E453</f>
        <v>15232593.119999999</v>
      </c>
    </row>
    <row r="451" spans="1:5" ht="110.25" x14ac:dyDescent="0.2">
      <c r="A451" s="17" t="s">
        <v>541</v>
      </c>
      <c r="B451" s="49"/>
      <c r="C451" s="49" t="s">
        <v>542</v>
      </c>
      <c r="D451" s="44">
        <v>71600906</v>
      </c>
      <c r="E451" s="112">
        <v>12503289.609999999</v>
      </c>
    </row>
    <row r="452" spans="1:5" ht="47.25" x14ac:dyDescent="0.2">
      <c r="A452" s="17" t="s">
        <v>543</v>
      </c>
      <c r="B452" s="49"/>
      <c r="C452" s="49" t="s">
        <v>544</v>
      </c>
      <c r="D452" s="44">
        <v>16412590</v>
      </c>
      <c r="E452" s="112">
        <v>2564112.5099999998</v>
      </c>
    </row>
    <row r="453" spans="1:5" x14ac:dyDescent="0.2">
      <c r="A453" s="17" t="s">
        <v>563</v>
      </c>
      <c r="B453" s="49"/>
      <c r="C453" s="49" t="s">
        <v>564</v>
      </c>
      <c r="D453" s="44">
        <v>382363</v>
      </c>
      <c r="E453" s="112">
        <v>165191</v>
      </c>
    </row>
    <row r="454" spans="1:5" ht="31.5" x14ac:dyDescent="0.2">
      <c r="A454" s="17" t="s">
        <v>936</v>
      </c>
      <c r="B454" s="49" t="s">
        <v>937</v>
      </c>
      <c r="C454" s="49"/>
      <c r="D454" s="44">
        <v>4397746</v>
      </c>
      <c r="E454" s="112">
        <f>E455</f>
        <v>1104046.02</v>
      </c>
    </row>
    <row r="455" spans="1:5" ht="110.25" x14ac:dyDescent="0.2">
      <c r="A455" s="17" t="s">
        <v>541</v>
      </c>
      <c r="B455" s="49"/>
      <c r="C455" s="49" t="s">
        <v>542</v>
      </c>
      <c r="D455" s="44">
        <v>4397746</v>
      </c>
      <c r="E455" s="112">
        <v>1104046.02</v>
      </c>
    </row>
    <row r="456" spans="1:5" ht="47.25" x14ac:dyDescent="0.2">
      <c r="A456" s="17" t="s">
        <v>1046</v>
      </c>
      <c r="B456" s="49" t="s">
        <v>1047</v>
      </c>
      <c r="C456" s="49"/>
      <c r="D456" s="44">
        <v>1042440</v>
      </c>
      <c r="E456" s="112">
        <f>E457</f>
        <v>169950.8</v>
      </c>
    </row>
    <row r="457" spans="1:5" ht="110.25" x14ac:dyDescent="0.2">
      <c r="A457" s="17" t="s">
        <v>541</v>
      </c>
      <c r="B457" s="49"/>
      <c r="C457" s="49" t="s">
        <v>542</v>
      </c>
      <c r="D457" s="44">
        <v>1042440</v>
      </c>
      <c r="E457" s="112">
        <v>169950.8</v>
      </c>
    </row>
    <row r="458" spans="1:5" ht="31.5" x14ac:dyDescent="0.2">
      <c r="A458" s="17" t="s">
        <v>938</v>
      </c>
      <c r="B458" s="49" t="s">
        <v>939</v>
      </c>
      <c r="C458" s="49"/>
      <c r="D458" s="44">
        <v>22413213</v>
      </c>
      <c r="E458" s="112">
        <f>E459+E460</f>
        <v>13429365.290000001</v>
      </c>
    </row>
    <row r="459" spans="1:5" ht="47.25" x14ac:dyDescent="0.2">
      <c r="A459" s="17" t="s">
        <v>543</v>
      </c>
      <c r="B459" s="49"/>
      <c r="C459" s="49" t="s">
        <v>544</v>
      </c>
      <c r="D459" s="44">
        <v>2200000</v>
      </c>
      <c r="E459" s="112">
        <v>501367.73</v>
      </c>
    </row>
    <row r="460" spans="1:5" x14ac:dyDescent="0.2">
      <c r="A460" s="17" t="s">
        <v>563</v>
      </c>
      <c r="B460" s="49"/>
      <c r="C460" s="49" t="s">
        <v>564</v>
      </c>
      <c r="D460" s="44">
        <v>20213213</v>
      </c>
      <c r="E460" s="112">
        <v>12927997.560000001</v>
      </c>
    </row>
    <row r="461" spans="1:5" ht="45.2" hidden="1" x14ac:dyDescent="0.25">
      <c r="A461" s="17" t="s">
        <v>940</v>
      </c>
      <c r="B461" s="49" t="s">
        <v>941</v>
      </c>
      <c r="C461" s="49"/>
      <c r="D461" s="44">
        <v>340000</v>
      </c>
      <c r="E461" s="112">
        <f>E462</f>
        <v>0</v>
      </c>
    </row>
    <row r="462" spans="1:5" ht="45.2" hidden="1" x14ac:dyDescent="0.25">
      <c r="A462" s="17" t="s">
        <v>543</v>
      </c>
      <c r="B462" s="49"/>
      <c r="C462" s="49" t="s">
        <v>544</v>
      </c>
      <c r="D462" s="44">
        <v>340000</v>
      </c>
      <c r="E462" s="112">
        <v>0</v>
      </c>
    </row>
    <row r="463" spans="1:5" ht="47.25" x14ac:dyDescent="0.2">
      <c r="A463" s="17" t="s">
        <v>942</v>
      </c>
      <c r="B463" s="49" t="s">
        <v>943</v>
      </c>
      <c r="C463" s="49"/>
      <c r="D463" s="44">
        <v>61811170</v>
      </c>
      <c r="E463" s="112">
        <f>E464+E465+E466+E467</f>
        <v>14304964.530000001</v>
      </c>
    </row>
    <row r="464" spans="1:5" ht="110.25" x14ac:dyDescent="0.2">
      <c r="A464" s="17" t="s">
        <v>541</v>
      </c>
      <c r="B464" s="49"/>
      <c r="C464" s="49" t="s">
        <v>542</v>
      </c>
      <c r="D464" s="44">
        <v>48999819</v>
      </c>
      <c r="E464" s="112">
        <v>9237759.2300000004</v>
      </c>
    </row>
    <row r="465" spans="1:5" ht="47.25" x14ac:dyDescent="0.2">
      <c r="A465" s="17" t="s">
        <v>543</v>
      </c>
      <c r="B465" s="49"/>
      <c r="C465" s="49" t="s">
        <v>544</v>
      </c>
      <c r="D465" s="44">
        <v>7319510</v>
      </c>
      <c r="E465" s="112">
        <v>3569241.3</v>
      </c>
    </row>
    <row r="466" spans="1:5" ht="63" x14ac:dyDescent="0.2">
      <c r="A466" s="17" t="s">
        <v>477</v>
      </c>
      <c r="B466" s="49"/>
      <c r="C466" s="49" t="s">
        <v>478</v>
      </c>
      <c r="D466" s="44">
        <v>5455011</v>
      </c>
      <c r="E466" s="112">
        <v>1494011</v>
      </c>
    </row>
    <row r="467" spans="1:5" x14ac:dyDescent="0.2">
      <c r="A467" s="17" t="s">
        <v>563</v>
      </c>
      <c r="B467" s="49"/>
      <c r="C467" s="49" t="s">
        <v>564</v>
      </c>
      <c r="D467" s="44">
        <v>36830</v>
      </c>
      <c r="E467" s="112">
        <v>3953</v>
      </c>
    </row>
    <row r="468" spans="1:5" ht="47.25" x14ac:dyDescent="0.2">
      <c r="A468" s="17" t="s">
        <v>944</v>
      </c>
      <c r="B468" s="49" t="s">
        <v>945</v>
      </c>
      <c r="C468" s="49"/>
      <c r="D468" s="44">
        <v>29564057</v>
      </c>
      <c r="E468" s="112">
        <f>E469</f>
        <v>1905374.89</v>
      </c>
    </row>
    <row r="469" spans="1:5" x14ac:dyDescent="0.2">
      <c r="A469" s="17" t="s">
        <v>563</v>
      </c>
      <c r="B469" s="49"/>
      <c r="C469" s="49" t="s">
        <v>564</v>
      </c>
      <c r="D469" s="44">
        <v>29564057</v>
      </c>
      <c r="E469" s="112">
        <v>1905374.89</v>
      </c>
    </row>
    <row r="470" spans="1:5" ht="31.5" x14ac:dyDescent="0.2">
      <c r="A470" s="17" t="s">
        <v>946</v>
      </c>
      <c r="B470" s="49" t="s">
        <v>947</v>
      </c>
      <c r="C470" s="49"/>
      <c r="D470" s="44">
        <v>600000</v>
      </c>
      <c r="E470" s="112">
        <f>E471</f>
        <v>222840</v>
      </c>
    </row>
    <row r="471" spans="1:5" ht="47.25" x14ac:dyDescent="0.2">
      <c r="A471" s="17" t="s">
        <v>543</v>
      </c>
      <c r="B471" s="49"/>
      <c r="C471" s="49" t="s">
        <v>544</v>
      </c>
      <c r="D471" s="44">
        <v>600000</v>
      </c>
      <c r="E471" s="112">
        <v>222840</v>
      </c>
    </row>
    <row r="472" spans="1:5" x14ac:dyDescent="0.2">
      <c r="A472" s="17" t="s">
        <v>948</v>
      </c>
      <c r="B472" s="49" t="s">
        <v>949</v>
      </c>
      <c r="C472" s="49"/>
      <c r="D472" s="44">
        <v>2400000</v>
      </c>
      <c r="E472" s="112">
        <f>E473</f>
        <v>700000</v>
      </c>
    </row>
    <row r="473" spans="1:5" ht="63" x14ac:dyDescent="0.2">
      <c r="A473" s="17" t="s">
        <v>477</v>
      </c>
      <c r="B473" s="49"/>
      <c r="C473" s="49" t="s">
        <v>478</v>
      </c>
      <c r="D473" s="44">
        <v>2400000</v>
      </c>
      <c r="E473" s="112">
        <v>700000</v>
      </c>
    </row>
    <row r="474" spans="1:5" ht="31.5" x14ac:dyDescent="0.2">
      <c r="A474" s="17" t="s">
        <v>950</v>
      </c>
      <c r="B474" s="49" t="s">
        <v>951</v>
      </c>
      <c r="C474" s="49"/>
      <c r="D474" s="44">
        <v>3000000</v>
      </c>
      <c r="E474" s="112">
        <f>E475+E476</f>
        <v>154488</v>
      </c>
    </row>
    <row r="475" spans="1:5" ht="31.5" x14ac:dyDescent="0.2">
      <c r="A475" s="17" t="s">
        <v>513</v>
      </c>
      <c r="B475" s="49"/>
      <c r="C475" s="49" t="s">
        <v>514</v>
      </c>
      <c r="D475" s="44">
        <v>124200</v>
      </c>
      <c r="E475" s="112">
        <v>154488</v>
      </c>
    </row>
    <row r="476" spans="1:5" x14ac:dyDescent="0.2">
      <c r="A476" s="17" t="s">
        <v>563</v>
      </c>
      <c r="B476" s="49"/>
      <c r="C476" s="49" t="s">
        <v>564</v>
      </c>
      <c r="D476" s="44">
        <v>2875800</v>
      </c>
      <c r="E476" s="112">
        <v>0</v>
      </c>
    </row>
    <row r="477" spans="1:5" ht="31.5" x14ac:dyDescent="0.2">
      <c r="A477" s="17" t="s">
        <v>952</v>
      </c>
      <c r="B477" s="49" t="s">
        <v>953</v>
      </c>
      <c r="C477" s="49"/>
      <c r="D477" s="44">
        <v>800000</v>
      </c>
      <c r="E477" s="112">
        <f>E478</f>
        <v>143500</v>
      </c>
    </row>
    <row r="478" spans="1:5" ht="63" x14ac:dyDescent="0.2">
      <c r="A478" s="17" t="s">
        <v>477</v>
      </c>
      <c r="B478" s="49"/>
      <c r="C478" s="49" t="s">
        <v>478</v>
      </c>
      <c r="D478" s="44">
        <v>800000</v>
      </c>
      <c r="E478" s="112">
        <v>143500</v>
      </c>
    </row>
    <row r="479" spans="1:5" ht="47.25" x14ac:dyDescent="0.2">
      <c r="A479" s="17" t="s">
        <v>954</v>
      </c>
      <c r="B479" s="49" t="s">
        <v>955</v>
      </c>
      <c r="C479" s="49"/>
      <c r="D479" s="44">
        <v>30486050</v>
      </c>
      <c r="E479" s="112">
        <f>E480</f>
        <v>8300000</v>
      </c>
    </row>
    <row r="480" spans="1:5" ht="110.25" x14ac:dyDescent="0.2">
      <c r="A480" s="17" t="s">
        <v>541</v>
      </c>
      <c r="B480" s="49"/>
      <c r="C480" s="49" t="s">
        <v>542</v>
      </c>
      <c r="D480" s="44">
        <v>30486050</v>
      </c>
      <c r="E480" s="112">
        <v>8300000</v>
      </c>
    </row>
    <row r="481" spans="1:5" ht="75.400000000000006" hidden="1" x14ac:dyDescent="0.25">
      <c r="A481" s="17" t="s">
        <v>956</v>
      </c>
      <c r="B481" s="49" t="s">
        <v>957</v>
      </c>
      <c r="C481" s="49"/>
      <c r="D481" s="44">
        <v>380000</v>
      </c>
      <c r="E481" s="112">
        <f>E482</f>
        <v>0</v>
      </c>
    </row>
    <row r="482" spans="1:5" ht="45.2" hidden="1" x14ac:dyDescent="0.25">
      <c r="A482" s="17" t="s">
        <v>543</v>
      </c>
      <c r="B482" s="49"/>
      <c r="C482" s="49" t="s">
        <v>544</v>
      </c>
      <c r="D482" s="44">
        <v>380000</v>
      </c>
      <c r="E482" s="112">
        <v>0</v>
      </c>
    </row>
    <row r="483" spans="1:5" ht="47.25" x14ac:dyDescent="0.2">
      <c r="A483" s="17" t="s">
        <v>958</v>
      </c>
      <c r="B483" s="49" t="s">
        <v>959</v>
      </c>
      <c r="C483" s="49"/>
      <c r="D483" s="44">
        <v>2218116</v>
      </c>
      <c r="E483" s="112">
        <f>E484+E485</f>
        <v>400062.62</v>
      </c>
    </row>
    <row r="484" spans="1:5" ht="110.25" x14ac:dyDescent="0.2">
      <c r="A484" s="17" t="s">
        <v>541</v>
      </c>
      <c r="B484" s="49"/>
      <c r="C484" s="49" t="s">
        <v>542</v>
      </c>
      <c r="D484" s="44">
        <v>1262420</v>
      </c>
      <c r="E484" s="112">
        <v>189002.72</v>
      </c>
    </row>
    <row r="485" spans="1:5" ht="47.25" x14ac:dyDescent="0.2">
      <c r="A485" s="17" t="s">
        <v>543</v>
      </c>
      <c r="B485" s="49"/>
      <c r="C485" s="49" t="s">
        <v>544</v>
      </c>
      <c r="D485" s="44">
        <v>955696</v>
      </c>
      <c r="E485" s="112">
        <v>211059.9</v>
      </c>
    </row>
    <row r="486" spans="1:5" ht="60.2" hidden="1" x14ac:dyDescent="0.25">
      <c r="A486" s="17" t="s">
        <v>960</v>
      </c>
      <c r="B486" s="49" t="s">
        <v>961</v>
      </c>
      <c r="C486" s="49"/>
      <c r="D486" s="44">
        <v>200000</v>
      </c>
      <c r="E486" s="112">
        <f>E487</f>
        <v>0</v>
      </c>
    </row>
    <row r="487" spans="1:5" ht="45.2" hidden="1" x14ac:dyDescent="0.25">
      <c r="A487" s="17" t="s">
        <v>543</v>
      </c>
      <c r="B487" s="49"/>
      <c r="C487" s="49" t="s">
        <v>544</v>
      </c>
      <c r="D487" s="44">
        <v>200000</v>
      </c>
      <c r="E487" s="112">
        <v>0</v>
      </c>
    </row>
    <row r="488" spans="1:5" ht="45.2" hidden="1" x14ac:dyDescent="0.25">
      <c r="A488" s="17" t="s">
        <v>962</v>
      </c>
      <c r="B488" s="49" t="s">
        <v>963</v>
      </c>
      <c r="C488" s="49"/>
      <c r="D488" s="44">
        <v>120000</v>
      </c>
      <c r="E488" s="112">
        <f>E489</f>
        <v>0</v>
      </c>
    </row>
    <row r="489" spans="1:5" ht="45.2" hidden="1" x14ac:dyDescent="0.25">
      <c r="A489" s="17" t="s">
        <v>543</v>
      </c>
      <c r="B489" s="49"/>
      <c r="C489" s="49" t="s">
        <v>544</v>
      </c>
      <c r="D489" s="44">
        <v>120000</v>
      </c>
      <c r="E489" s="112">
        <v>0</v>
      </c>
    </row>
    <row r="490" spans="1:5" ht="47.25" x14ac:dyDescent="0.2">
      <c r="A490" s="17" t="s">
        <v>1048</v>
      </c>
      <c r="B490" s="49" t="s">
        <v>1049</v>
      </c>
      <c r="C490" s="49"/>
      <c r="D490" s="44">
        <v>64057</v>
      </c>
      <c r="E490" s="112">
        <f>E491+E492</f>
        <v>29529</v>
      </c>
    </row>
    <row r="491" spans="1:5" ht="110.25" x14ac:dyDescent="0.2">
      <c r="A491" s="17" t="s">
        <v>541</v>
      </c>
      <c r="B491" s="49"/>
      <c r="C491" s="49" t="s">
        <v>542</v>
      </c>
      <c r="D491" s="44">
        <v>59057</v>
      </c>
      <c r="E491" s="112">
        <v>29529</v>
      </c>
    </row>
    <row r="492" spans="1:5" ht="45.2" hidden="1" x14ac:dyDescent="0.25">
      <c r="A492" s="17" t="s">
        <v>543</v>
      </c>
      <c r="B492" s="49"/>
      <c r="C492" s="49" t="s">
        <v>544</v>
      </c>
      <c r="D492" s="44">
        <v>5000</v>
      </c>
      <c r="E492" s="112">
        <v>0</v>
      </c>
    </row>
    <row r="493" spans="1:5" ht="47.25" x14ac:dyDescent="0.2">
      <c r="A493" s="17" t="s">
        <v>964</v>
      </c>
      <c r="B493" s="49" t="s">
        <v>965</v>
      </c>
      <c r="C493" s="49"/>
      <c r="D493" s="44">
        <v>360000</v>
      </c>
      <c r="E493" s="112">
        <f>E494</f>
        <v>74940.5</v>
      </c>
    </row>
    <row r="494" spans="1:5" ht="47.25" x14ac:dyDescent="0.2">
      <c r="A494" s="17" t="s">
        <v>543</v>
      </c>
      <c r="B494" s="49"/>
      <c r="C494" s="49" t="s">
        <v>544</v>
      </c>
      <c r="D494" s="44">
        <v>360000</v>
      </c>
      <c r="E494" s="112">
        <v>74940.5</v>
      </c>
    </row>
    <row r="495" spans="1:5" ht="60.2" hidden="1" x14ac:dyDescent="0.25">
      <c r="A495" s="17" t="s">
        <v>966</v>
      </c>
      <c r="B495" s="49" t="s">
        <v>967</v>
      </c>
      <c r="C495" s="49"/>
      <c r="D495" s="44">
        <v>80000</v>
      </c>
      <c r="E495" s="112">
        <f>E496</f>
        <v>0</v>
      </c>
    </row>
    <row r="496" spans="1:5" ht="45.2" hidden="1" x14ac:dyDescent="0.25">
      <c r="A496" s="17" t="s">
        <v>543</v>
      </c>
      <c r="B496" s="49"/>
      <c r="C496" s="49" t="s">
        <v>544</v>
      </c>
      <c r="D496" s="44">
        <v>80000</v>
      </c>
      <c r="E496" s="112">
        <v>0</v>
      </c>
    </row>
    <row r="497" spans="1:5" ht="30.2" hidden="1" x14ac:dyDescent="0.25">
      <c r="A497" s="17" t="s">
        <v>968</v>
      </c>
      <c r="B497" s="49" t="s">
        <v>969</v>
      </c>
      <c r="C497" s="49"/>
      <c r="D497" s="44">
        <v>100000</v>
      </c>
      <c r="E497" s="112">
        <f>E498</f>
        <v>0</v>
      </c>
    </row>
    <row r="498" spans="1:5" ht="45.2" hidden="1" x14ac:dyDescent="0.25">
      <c r="A498" s="17" t="s">
        <v>543</v>
      </c>
      <c r="B498" s="49"/>
      <c r="C498" s="49" t="s">
        <v>544</v>
      </c>
      <c r="D498" s="44">
        <v>100000</v>
      </c>
      <c r="E498" s="112">
        <v>0</v>
      </c>
    </row>
    <row r="499" spans="1:5" ht="63" x14ac:dyDescent="0.2">
      <c r="A499" s="17" t="s">
        <v>521</v>
      </c>
      <c r="B499" s="49" t="s">
        <v>970</v>
      </c>
      <c r="C499" s="49"/>
      <c r="D499" s="44">
        <v>286000</v>
      </c>
      <c r="E499" s="112">
        <f>E500</f>
        <v>7463.24</v>
      </c>
    </row>
    <row r="500" spans="1:5" ht="47.25" x14ac:dyDescent="0.2">
      <c r="A500" s="17" t="s">
        <v>543</v>
      </c>
      <c r="B500" s="49"/>
      <c r="C500" s="49" t="s">
        <v>544</v>
      </c>
      <c r="D500" s="44">
        <v>286000</v>
      </c>
      <c r="E500" s="112">
        <v>7463.24</v>
      </c>
    </row>
    <row r="501" spans="1:5" ht="47.25" x14ac:dyDescent="0.2">
      <c r="A501" s="17" t="s">
        <v>971</v>
      </c>
      <c r="B501" s="49" t="s">
        <v>972</v>
      </c>
      <c r="C501" s="49"/>
      <c r="D501" s="44">
        <v>3007529</v>
      </c>
      <c r="E501" s="112">
        <f>E502+E503</f>
        <v>605228.16</v>
      </c>
    </row>
    <row r="502" spans="1:5" ht="110.25" x14ac:dyDescent="0.2">
      <c r="A502" s="17" t="s">
        <v>541</v>
      </c>
      <c r="B502" s="49"/>
      <c r="C502" s="49" t="s">
        <v>542</v>
      </c>
      <c r="D502" s="44">
        <v>2384300</v>
      </c>
      <c r="E502" s="112">
        <v>427260.64</v>
      </c>
    </row>
    <row r="503" spans="1:5" ht="47.25" x14ac:dyDescent="0.2">
      <c r="A503" s="17" t="s">
        <v>543</v>
      </c>
      <c r="B503" s="49"/>
      <c r="C503" s="49" t="s">
        <v>544</v>
      </c>
      <c r="D503" s="44">
        <v>623229</v>
      </c>
      <c r="E503" s="112">
        <v>177967.52</v>
      </c>
    </row>
    <row r="504" spans="1:5" ht="47.25" x14ac:dyDescent="0.2">
      <c r="A504" s="17" t="s">
        <v>973</v>
      </c>
      <c r="B504" s="49" t="s">
        <v>974</v>
      </c>
      <c r="C504" s="49"/>
      <c r="D504" s="44">
        <v>1000000</v>
      </c>
      <c r="E504" s="112">
        <f>E505</f>
        <v>125372.3</v>
      </c>
    </row>
    <row r="505" spans="1:5" ht="47.25" x14ac:dyDescent="0.2">
      <c r="A505" s="17" t="s">
        <v>543</v>
      </c>
      <c r="B505" s="49"/>
      <c r="C505" s="49" t="s">
        <v>544</v>
      </c>
      <c r="D505" s="44">
        <v>1000000</v>
      </c>
      <c r="E505" s="112">
        <v>125372.3</v>
      </c>
    </row>
    <row r="506" spans="1:5" ht="15" hidden="1" x14ac:dyDescent="0.25">
      <c r="A506" s="17" t="s">
        <v>975</v>
      </c>
      <c r="B506" s="49" t="s">
        <v>976</v>
      </c>
      <c r="C506" s="49"/>
      <c r="D506" s="44">
        <v>50000</v>
      </c>
      <c r="E506" s="112">
        <f>E507</f>
        <v>0</v>
      </c>
    </row>
    <row r="507" spans="1:5" ht="45.2" hidden="1" x14ac:dyDescent="0.25">
      <c r="A507" s="17" t="s">
        <v>543</v>
      </c>
      <c r="B507" s="49"/>
      <c r="C507" s="49" t="s">
        <v>544</v>
      </c>
      <c r="D507" s="44">
        <v>50000</v>
      </c>
      <c r="E507" s="112">
        <v>0</v>
      </c>
    </row>
    <row r="508" spans="1:5" ht="63" x14ac:dyDescent="0.2">
      <c r="A508" s="17" t="s">
        <v>977</v>
      </c>
      <c r="B508" s="49" t="s">
        <v>978</v>
      </c>
      <c r="C508" s="49"/>
      <c r="D508" s="44">
        <v>2429600</v>
      </c>
      <c r="E508" s="112">
        <f>E509+E510</f>
        <v>470300.32</v>
      </c>
    </row>
    <row r="509" spans="1:5" ht="47.25" x14ac:dyDescent="0.2">
      <c r="A509" s="17" t="s">
        <v>543</v>
      </c>
      <c r="B509" s="49"/>
      <c r="C509" s="49" t="s">
        <v>544</v>
      </c>
      <c r="D509" s="44">
        <v>1929600</v>
      </c>
      <c r="E509" s="112">
        <v>121600</v>
      </c>
    </row>
    <row r="510" spans="1:5" x14ac:dyDescent="0.2">
      <c r="A510" s="17" t="s">
        <v>563</v>
      </c>
      <c r="B510" s="49"/>
      <c r="C510" s="49" t="s">
        <v>564</v>
      </c>
      <c r="D510" s="44">
        <v>500000</v>
      </c>
      <c r="E510" s="112">
        <v>348700.32</v>
      </c>
    </row>
    <row r="511" spans="1:5" ht="75.400000000000006" hidden="1" x14ac:dyDescent="0.25">
      <c r="A511" s="17" t="s">
        <v>979</v>
      </c>
      <c r="B511" s="49" t="s">
        <v>980</v>
      </c>
      <c r="C511" s="49"/>
      <c r="D511" s="44">
        <v>4091</v>
      </c>
      <c r="E511" s="112">
        <f>E512</f>
        <v>0</v>
      </c>
    </row>
    <row r="512" spans="1:5" ht="45.2" hidden="1" x14ac:dyDescent="0.25">
      <c r="A512" s="17" t="s">
        <v>543</v>
      </c>
      <c r="B512" s="49"/>
      <c r="C512" s="49" t="s">
        <v>544</v>
      </c>
      <c r="D512" s="44">
        <v>4091</v>
      </c>
      <c r="E512" s="112">
        <v>0</v>
      </c>
    </row>
    <row r="513" spans="1:5" ht="63" x14ac:dyDescent="0.2">
      <c r="A513" s="17" t="s">
        <v>981</v>
      </c>
      <c r="B513" s="49" t="s">
        <v>982</v>
      </c>
      <c r="C513" s="49"/>
      <c r="D513" s="44">
        <v>2318366</v>
      </c>
      <c r="E513" s="112">
        <f>E514+E515</f>
        <v>620000</v>
      </c>
    </row>
    <row r="514" spans="1:5" ht="110.25" x14ac:dyDescent="0.2">
      <c r="A514" s="17" t="s">
        <v>541</v>
      </c>
      <c r="B514" s="49"/>
      <c r="C514" s="49" t="s">
        <v>542</v>
      </c>
      <c r="D514" s="44">
        <v>2243366</v>
      </c>
      <c r="E514" s="112">
        <v>602306.41</v>
      </c>
    </row>
    <row r="515" spans="1:5" ht="47.25" x14ac:dyDescent="0.2">
      <c r="A515" s="17" t="s">
        <v>543</v>
      </c>
      <c r="B515" s="49"/>
      <c r="C515" s="49" t="s">
        <v>544</v>
      </c>
      <c r="D515" s="44">
        <v>75000</v>
      </c>
      <c r="E515" s="112">
        <v>17693.59</v>
      </c>
    </row>
    <row r="516" spans="1:5" ht="45.2" hidden="1" x14ac:dyDescent="0.25">
      <c r="A516" s="17" t="s">
        <v>983</v>
      </c>
      <c r="B516" s="49" t="s">
        <v>984</v>
      </c>
      <c r="C516" s="49"/>
      <c r="D516" s="44">
        <v>840000</v>
      </c>
      <c r="E516" s="112">
        <v>0</v>
      </c>
    </row>
    <row r="517" spans="1:5" ht="30.2" hidden="1" x14ac:dyDescent="0.25">
      <c r="A517" s="17" t="s">
        <v>513</v>
      </c>
      <c r="B517" s="49"/>
      <c r="C517" s="49" t="s">
        <v>514</v>
      </c>
      <c r="D517" s="44">
        <v>840000</v>
      </c>
      <c r="E517" s="112">
        <v>0</v>
      </c>
    </row>
    <row r="518" spans="1:5" ht="45.2" hidden="1" x14ac:dyDescent="0.25">
      <c r="A518" s="17" t="s">
        <v>985</v>
      </c>
      <c r="B518" s="49" t="s">
        <v>986</v>
      </c>
      <c r="C518" s="49"/>
      <c r="D518" s="44">
        <v>876254</v>
      </c>
      <c r="E518" s="112">
        <f>E519</f>
        <v>0</v>
      </c>
    </row>
    <row r="519" spans="1:5" ht="45.2" hidden="1" x14ac:dyDescent="0.25">
      <c r="A519" s="17" t="s">
        <v>543</v>
      </c>
      <c r="B519" s="49"/>
      <c r="C519" s="49" t="s">
        <v>544</v>
      </c>
      <c r="D519" s="44">
        <v>876254</v>
      </c>
      <c r="E519" s="112">
        <v>0</v>
      </c>
    </row>
    <row r="520" spans="1:5" ht="78.75" x14ac:dyDescent="0.2">
      <c r="A520" s="17" t="s">
        <v>987</v>
      </c>
      <c r="B520" s="49" t="s">
        <v>988</v>
      </c>
      <c r="C520" s="49"/>
      <c r="D520" s="44">
        <v>3010759</v>
      </c>
      <c r="E520" s="112">
        <f>E521+E522</f>
        <v>524837.99</v>
      </c>
    </row>
    <row r="521" spans="1:5" ht="110.25" x14ac:dyDescent="0.2">
      <c r="A521" s="17" t="s">
        <v>541</v>
      </c>
      <c r="B521" s="49"/>
      <c r="C521" s="49" t="s">
        <v>542</v>
      </c>
      <c r="D521" s="44">
        <v>2923059</v>
      </c>
      <c r="E521" s="112">
        <v>510795.56</v>
      </c>
    </row>
    <row r="522" spans="1:5" ht="47.25" x14ac:dyDescent="0.2">
      <c r="A522" s="17" t="s">
        <v>543</v>
      </c>
      <c r="B522" s="49"/>
      <c r="C522" s="49" t="s">
        <v>544</v>
      </c>
      <c r="D522" s="44">
        <v>87700</v>
      </c>
      <c r="E522" s="112">
        <v>14042.43</v>
      </c>
    </row>
    <row r="523" spans="1:5" ht="63" x14ac:dyDescent="0.2">
      <c r="A523" s="17" t="s">
        <v>989</v>
      </c>
      <c r="B523" s="49" t="s">
        <v>990</v>
      </c>
      <c r="C523" s="49"/>
      <c r="D523" s="44">
        <v>283234</v>
      </c>
      <c r="E523" s="112">
        <f>E524+E525</f>
        <v>70806</v>
      </c>
    </row>
    <row r="524" spans="1:5" ht="110.25" x14ac:dyDescent="0.2">
      <c r="A524" s="17" t="s">
        <v>541</v>
      </c>
      <c r="B524" s="49"/>
      <c r="C524" s="49" t="s">
        <v>542</v>
      </c>
      <c r="D524" s="44">
        <v>240334</v>
      </c>
      <c r="E524" s="112">
        <v>70645.33</v>
      </c>
    </row>
    <row r="525" spans="1:5" ht="47.25" x14ac:dyDescent="0.2">
      <c r="A525" s="17" t="s">
        <v>543</v>
      </c>
      <c r="B525" s="49"/>
      <c r="C525" s="49" t="s">
        <v>544</v>
      </c>
      <c r="D525" s="44">
        <v>42900</v>
      </c>
      <c r="E525" s="112">
        <v>160.66999999999999</v>
      </c>
    </row>
    <row r="526" spans="1:5" ht="31.5" x14ac:dyDescent="0.2">
      <c r="A526" s="78" t="s">
        <v>991</v>
      </c>
      <c r="B526" s="79" t="s">
        <v>992</v>
      </c>
      <c r="C526" s="79"/>
      <c r="D526" s="125">
        <v>311250</v>
      </c>
      <c r="E526" s="112">
        <f>E527+E529</f>
        <v>75000</v>
      </c>
    </row>
    <row r="527" spans="1:5" ht="47.25" x14ac:dyDescent="0.2">
      <c r="A527" s="17" t="s">
        <v>1041</v>
      </c>
      <c r="B527" s="49" t="s">
        <v>1042</v>
      </c>
      <c r="C527" s="49"/>
      <c r="D527" s="44">
        <v>300000</v>
      </c>
      <c r="E527" s="112">
        <f>E528</f>
        <v>75000</v>
      </c>
    </row>
    <row r="528" spans="1:5" ht="16.5" thickBot="1" x14ac:dyDescent="0.25">
      <c r="A528" s="17" t="s">
        <v>995</v>
      </c>
      <c r="B528" s="49"/>
      <c r="C528" s="49" t="s">
        <v>996</v>
      </c>
      <c r="D528" s="44">
        <v>300000</v>
      </c>
      <c r="E528" s="112">
        <v>75000</v>
      </c>
    </row>
    <row r="529" spans="1:5" ht="45.2" hidden="1" x14ac:dyDescent="0.25">
      <c r="A529" s="17" t="s">
        <v>993</v>
      </c>
      <c r="B529" s="49" t="s">
        <v>994</v>
      </c>
      <c r="C529" s="49"/>
      <c r="D529" s="44">
        <v>11250</v>
      </c>
      <c r="E529" s="112">
        <f>E530</f>
        <v>0</v>
      </c>
    </row>
    <row r="530" spans="1:5" hidden="1" thickBot="1" x14ac:dyDescent="0.3">
      <c r="A530" s="26" t="s">
        <v>995</v>
      </c>
      <c r="B530" s="50"/>
      <c r="C530" s="50" t="s">
        <v>996</v>
      </c>
      <c r="D530" s="130">
        <v>11250</v>
      </c>
      <c r="E530" s="149">
        <v>0</v>
      </c>
    </row>
    <row r="531" spans="1:5" hidden="1" thickBot="1" x14ac:dyDescent="0.3">
      <c r="A531" s="29" t="s">
        <v>105</v>
      </c>
      <c r="B531" s="80"/>
      <c r="C531" s="80"/>
      <c r="D531" s="137">
        <v>2882293266</v>
      </c>
      <c r="E531" s="138">
        <f>E442+E433+E426+E356+E313+E308+E290+E281+E270+E248+E210+E80+E4+E438+E326+E526</f>
        <v>706714503.10000002</v>
      </c>
    </row>
    <row r="532" spans="1:5" ht="16.5" thickBot="1" x14ac:dyDescent="0.25">
      <c r="A532" s="29" t="s">
        <v>1050</v>
      </c>
      <c r="B532" s="80"/>
      <c r="C532" s="80"/>
      <c r="D532" s="137">
        <v>2882293266</v>
      </c>
      <c r="E532" s="138">
        <f>E531</f>
        <v>706714503.10000002</v>
      </c>
    </row>
    <row r="533" spans="1:5" ht="16.5" thickBot="1" x14ac:dyDescent="0.25">
      <c r="A533" s="87" t="s">
        <v>1051</v>
      </c>
      <c r="B533" s="20"/>
      <c r="C533" s="20"/>
      <c r="D533" s="156"/>
      <c r="E533" s="157">
        <f>ПР1!C14</f>
        <v>-27394178.679999948</v>
      </c>
    </row>
  </sheetData>
  <mergeCells count="3">
    <mergeCell ref="A2:E2"/>
    <mergeCell ref="A1:B1"/>
    <mergeCell ref="C1:E1"/>
  </mergeCells>
  <pageMargins left="0.70866141732283472" right="0.51181102362204722" top="0.74803149606299213" bottom="0.55118110236220474"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7" sqref="H7"/>
    </sheetView>
  </sheetViews>
  <sheetFormatPr defaultColWidth="9.140625" defaultRowHeight="15.75" x14ac:dyDescent="0.25"/>
  <cols>
    <col min="1" max="1" width="48.5703125" style="99" customWidth="1"/>
    <col min="2" max="2" width="16.5703125" style="99" hidden="1" customWidth="1"/>
    <col min="3" max="3" width="36.5703125" style="99" customWidth="1"/>
    <col min="4" max="4" width="14" style="104" hidden="1" customWidth="1"/>
    <col min="5" max="16384" width="9.140625" style="14"/>
  </cols>
  <sheetData>
    <row r="1" spans="1:4" ht="91.7" customHeight="1" x14ac:dyDescent="0.25">
      <c r="A1" s="89"/>
      <c r="B1" s="238" t="s">
        <v>1133</v>
      </c>
      <c r="C1" s="238"/>
      <c r="D1" s="238"/>
    </row>
    <row r="2" spans="1:4" ht="45" customHeight="1" thickBot="1" x14ac:dyDescent="0.3">
      <c r="A2" s="237" t="s">
        <v>1083</v>
      </c>
      <c r="B2" s="237"/>
      <c r="C2" s="237"/>
      <c r="D2" s="237"/>
    </row>
    <row r="3" spans="1:4" ht="63.75" thickBot="1" x14ac:dyDescent="0.3">
      <c r="A3" s="90" t="s">
        <v>12</v>
      </c>
      <c r="B3" s="91" t="s">
        <v>1089</v>
      </c>
      <c r="C3" s="91" t="s">
        <v>1088</v>
      </c>
      <c r="D3" s="101" t="s">
        <v>1054</v>
      </c>
    </row>
    <row r="4" spans="1:4" ht="49.7" customHeight="1" x14ac:dyDescent="0.25">
      <c r="A4" s="92" t="s">
        <v>1052</v>
      </c>
      <c r="B4" s="93">
        <f>B9</f>
        <v>300000</v>
      </c>
      <c r="C4" s="93">
        <f>C9</f>
        <v>75000</v>
      </c>
      <c r="D4" s="102">
        <f>C4/B4*100</f>
        <v>25</v>
      </c>
    </row>
    <row r="5" spans="1:4" ht="24" customHeight="1" x14ac:dyDescent="0.25">
      <c r="A5" s="38" t="s">
        <v>1053</v>
      </c>
      <c r="B5" s="94">
        <v>44000</v>
      </c>
      <c r="C5" s="94">
        <v>11010</v>
      </c>
      <c r="D5" s="103">
        <f>C5/B5*100</f>
        <v>25.022727272727273</v>
      </c>
    </row>
    <row r="6" spans="1:4" ht="24" customHeight="1" x14ac:dyDescent="0.25">
      <c r="A6" s="38" t="s">
        <v>1080</v>
      </c>
      <c r="B6" s="94">
        <v>42000</v>
      </c>
      <c r="C6" s="94">
        <v>10500</v>
      </c>
      <c r="D6" s="103">
        <f t="shared" ref="D6:D9" si="0">C6/B6*100</f>
        <v>25</v>
      </c>
    </row>
    <row r="7" spans="1:4" ht="24" customHeight="1" x14ac:dyDescent="0.25">
      <c r="A7" s="38" t="s">
        <v>1081</v>
      </c>
      <c r="B7" s="94">
        <v>150000</v>
      </c>
      <c r="C7" s="94">
        <v>37500</v>
      </c>
      <c r="D7" s="103">
        <f t="shared" si="0"/>
        <v>25</v>
      </c>
    </row>
    <row r="8" spans="1:4" ht="24" customHeight="1" thickBot="1" x14ac:dyDescent="0.3">
      <c r="A8" s="95" t="s">
        <v>1082</v>
      </c>
      <c r="B8" s="96">
        <v>64000</v>
      </c>
      <c r="C8" s="96">
        <v>15990</v>
      </c>
      <c r="D8" s="103">
        <f t="shared" si="0"/>
        <v>24.984375</v>
      </c>
    </row>
    <row r="9" spans="1:4" ht="16.5" thickBot="1" x14ac:dyDescent="0.3">
      <c r="A9" s="97" t="s">
        <v>105</v>
      </c>
      <c r="B9" s="98">
        <f>SUM(B5:B8)</f>
        <v>300000</v>
      </c>
      <c r="C9" s="98">
        <f>SUM(C5:C8)</f>
        <v>75000</v>
      </c>
      <c r="D9" s="105">
        <f t="shared" si="0"/>
        <v>25</v>
      </c>
    </row>
  </sheetData>
  <mergeCells count="2">
    <mergeCell ref="A2:D2"/>
    <mergeCell ref="B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ПР1</vt:lpstr>
      <vt:lpstr>ПР2</vt:lpstr>
      <vt:lpstr>ПР3</vt:lpstr>
      <vt:lpstr>ПР4</vt:lpstr>
      <vt:lpstr>ПР5</vt:lpstr>
      <vt:lpstr>ПР6</vt:lpstr>
      <vt:lpstr>ПР7</vt:lpstr>
      <vt:lpstr>ПР8</vt:lpstr>
      <vt:lpstr>ПР9</vt:lpstr>
      <vt:lpstr>ПР10</vt:lpstr>
      <vt:lpstr>Доп. сведения 1</vt:lpstr>
      <vt:lpstr>__bookmark_1</vt:lpstr>
      <vt:lpstr>ПР1!Заголовки_для_печати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Лукичева</dc:creator>
  <cp:lastModifiedBy>prokofieva</cp:lastModifiedBy>
  <cp:lastPrinted>2024-04-27T09:24:39Z</cp:lastPrinted>
  <dcterms:created xsi:type="dcterms:W3CDTF">2024-04-08T10:32:10Z</dcterms:created>
  <dcterms:modified xsi:type="dcterms:W3CDTF">2024-04-27T09:24:42Z</dcterms:modified>
</cp:coreProperties>
</file>